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activeTab="3"/>
  </bookViews>
  <sheets>
    <sheet name="Class Record" sheetId="1" r:id="rId1"/>
    <sheet name="Grading Sheet" sheetId="2" r:id="rId2"/>
    <sheet name="Class Record base 50" sheetId="3" r:id="rId3"/>
    <sheet name="K-12class record" sheetId="4" r:id="rId4"/>
  </sheets>
  <definedNames/>
  <calcPr fullCalcOnLoad="1"/>
</workbook>
</file>

<file path=xl/sharedStrings.xml><?xml version="1.0" encoding="utf-8"?>
<sst xmlns="http://schemas.openxmlformats.org/spreadsheetml/2006/main" count="239" uniqueCount="89">
  <si>
    <t>COMPUTER EDUCATION</t>
  </si>
  <si>
    <t>FOURTH GRADING</t>
  </si>
  <si>
    <t>No.</t>
  </si>
  <si>
    <t>Lastname</t>
  </si>
  <si>
    <t>Firstname</t>
  </si>
  <si>
    <t>M.I</t>
  </si>
  <si>
    <t>BOYS</t>
  </si>
  <si>
    <t>Chavez</t>
  </si>
  <si>
    <t>Archie Niño</t>
  </si>
  <si>
    <t>M.</t>
  </si>
  <si>
    <t>Sulamin</t>
  </si>
  <si>
    <t>Raphael Andrew</t>
  </si>
  <si>
    <t>D.</t>
  </si>
  <si>
    <t>GIRLS</t>
  </si>
  <si>
    <t>Anzano</t>
  </si>
  <si>
    <t>Jenieveb</t>
  </si>
  <si>
    <t>G.</t>
  </si>
  <si>
    <t>Capa</t>
  </si>
  <si>
    <t>Meribel</t>
  </si>
  <si>
    <t>C.</t>
  </si>
  <si>
    <t>Incio</t>
  </si>
  <si>
    <t>Elirose</t>
  </si>
  <si>
    <t>Junavi</t>
  </si>
  <si>
    <t xml:space="preserve">Poquita </t>
  </si>
  <si>
    <t>Mia</t>
  </si>
  <si>
    <t>R.</t>
  </si>
  <si>
    <t>Hinggo</t>
  </si>
  <si>
    <t>Jane</t>
  </si>
  <si>
    <t>E.</t>
  </si>
  <si>
    <t>Luzon</t>
  </si>
  <si>
    <t>Ritchel</t>
  </si>
  <si>
    <t>O.</t>
  </si>
  <si>
    <t>Niepes</t>
  </si>
  <si>
    <t>Roly Jean</t>
  </si>
  <si>
    <t>V.</t>
  </si>
  <si>
    <t>Olin</t>
  </si>
  <si>
    <t>Mylene Joy</t>
  </si>
  <si>
    <t>QUIZZES</t>
  </si>
  <si>
    <t>Q1</t>
  </si>
  <si>
    <t>Q2</t>
  </si>
  <si>
    <t>Q3</t>
  </si>
  <si>
    <t>TOTAL</t>
  </si>
  <si>
    <t>EQV.</t>
  </si>
  <si>
    <t>E. &amp; C. P.</t>
  </si>
  <si>
    <t>PROJ</t>
  </si>
  <si>
    <t>PERF.</t>
  </si>
  <si>
    <t>TEST</t>
  </si>
  <si>
    <t>GRADE</t>
  </si>
  <si>
    <t>REMARKS</t>
  </si>
  <si>
    <t>passed</t>
  </si>
  <si>
    <t>BROKENSHIRE COLLEGE TORIL DAVAO CITY</t>
  </si>
  <si>
    <t>Lubogan. Toril, Davao City</t>
  </si>
  <si>
    <t>STUDENT'S NAME</t>
  </si>
  <si>
    <t>AVERAGE</t>
  </si>
  <si>
    <t>Submitted by:</t>
  </si>
  <si>
    <t>Elirose Chan Incio</t>
  </si>
  <si>
    <t xml:space="preserve">         Teacher</t>
  </si>
  <si>
    <t>Rubric for the Actual Exam</t>
  </si>
  <si>
    <t>Criteria</t>
  </si>
  <si>
    <t>Excellent</t>
  </si>
  <si>
    <t>Satisfactory</t>
  </si>
  <si>
    <t>Good</t>
  </si>
  <si>
    <t>Poor</t>
  </si>
  <si>
    <t>Needs Improvement</t>
  </si>
  <si>
    <t>Spped</t>
  </si>
  <si>
    <t>Accuracy</t>
  </si>
  <si>
    <t>The exam is donefast</t>
  </si>
  <si>
    <t>The exam is done before the time</t>
  </si>
  <si>
    <t>The exam is done right on time</t>
  </si>
  <si>
    <t>The exam is done after the given</t>
  </si>
  <si>
    <t>the exam was never done</t>
  </si>
  <si>
    <t>The exam was done accurately</t>
  </si>
  <si>
    <t>The exam was sone accurately but there are few mistakes</t>
  </si>
  <si>
    <t>The exam is done but enormous mistakes were found</t>
  </si>
  <si>
    <t>The exam is mistakenly done</t>
  </si>
  <si>
    <r>
      <t>1</t>
    </r>
    <r>
      <rPr>
        <b/>
        <vertAlign val="superscript"/>
        <sz val="10"/>
        <rFont val="Constantia"/>
        <family val="1"/>
      </rPr>
      <t>ST</t>
    </r>
    <r>
      <rPr>
        <b/>
        <sz val="10"/>
        <rFont val="Constantia"/>
        <family val="1"/>
      </rPr>
      <t xml:space="preserve"> GRADING</t>
    </r>
  </si>
  <si>
    <r>
      <t>2</t>
    </r>
    <r>
      <rPr>
        <b/>
        <vertAlign val="superscript"/>
        <sz val="10"/>
        <rFont val="Constantia"/>
        <family val="1"/>
      </rPr>
      <t xml:space="preserve">ND </t>
    </r>
    <r>
      <rPr>
        <b/>
        <sz val="10"/>
        <rFont val="Constantia"/>
        <family val="1"/>
      </rPr>
      <t>GRADING</t>
    </r>
  </si>
  <si>
    <r>
      <t>3</t>
    </r>
    <r>
      <rPr>
        <b/>
        <vertAlign val="superscript"/>
        <sz val="10"/>
        <rFont val="Constantia"/>
        <family val="1"/>
      </rPr>
      <t>RD</t>
    </r>
    <r>
      <rPr>
        <b/>
        <sz val="10"/>
        <rFont val="Constantia"/>
        <family val="1"/>
      </rPr>
      <t xml:space="preserve"> GRADING</t>
    </r>
  </si>
  <si>
    <r>
      <t>4</t>
    </r>
    <r>
      <rPr>
        <b/>
        <vertAlign val="superscript"/>
        <sz val="10"/>
        <rFont val="Constantia"/>
        <family val="1"/>
      </rPr>
      <t>TH</t>
    </r>
    <r>
      <rPr>
        <b/>
        <sz val="10"/>
        <rFont val="Constantia"/>
        <family val="1"/>
      </rPr>
      <t xml:space="preserve"> GRADING</t>
    </r>
  </si>
  <si>
    <t>Students Failed:</t>
  </si>
  <si>
    <t>Students Passed:</t>
  </si>
  <si>
    <t>Students Failed</t>
  </si>
  <si>
    <t>No. of Students with "A" Grades</t>
  </si>
  <si>
    <t>No. of Students with "B" Grades</t>
  </si>
  <si>
    <t>No. of Students with "C" Grades</t>
  </si>
  <si>
    <t>No. of Students with "D" Grades</t>
  </si>
  <si>
    <t>No. of Students with "E" Grades</t>
  </si>
  <si>
    <t>No. of Students with "F" Grades</t>
  </si>
  <si>
    <t>=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</si>
</sst>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Constantia"/>
      <family val="1"/>
    </font>
    <font>
      <sz val="10"/>
      <name val="Constantia"/>
      <family val="1"/>
    </font>
    <font>
      <b/>
      <sz val="12"/>
      <name val="Constantia"/>
      <family val="1"/>
    </font>
    <font>
      <sz val="12"/>
      <name val="Constantia"/>
      <family val="1"/>
    </font>
    <font>
      <b/>
      <vertAlign val="superscript"/>
      <sz val="10"/>
      <name val="Constantia"/>
      <family val="1"/>
    </font>
    <font>
      <b/>
      <sz val="9"/>
      <color indexed="10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9" fontId="3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7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/>
    </xf>
    <xf numFmtId="0" fontId="3" fillId="7" borderId="1" xfId="0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9" fontId="2" fillId="5" borderId="1" xfId="0" applyNumberFormat="1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horizontal="center" textRotation="90" wrapText="1"/>
    </xf>
    <xf numFmtId="9" fontId="2" fillId="6" borderId="1" xfId="0" applyNumberFormat="1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9" fontId="2" fillId="4" borderId="1" xfId="0" applyNumberFormat="1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9" fontId="2" fillId="3" borderId="1" xfId="0" applyNumberFormat="1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textRotation="90" wrapText="1"/>
    </xf>
    <xf numFmtId="9" fontId="2" fillId="2" borderId="1" xfId="0" applyNumberFormat="1" applyFont="1" applyFill="1" applyBorder="1" applyAlignment="1">
      <alignment horizontal="center" textRotation="90" wrapText="1"/>
    </xf>
    <xf numFmtId="0" fontId="3" fillId="9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 indent="4"/>
    </xf>
    <xf numFmtId="0" fontId="3" fillId="0" borderId="1" xfId="0" applyFont="1" applyFill="1" applyBorder="1" applyAlignment="1">
      <alignment horizontal="left" wrapText="1" indent="6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6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border/>
    </dxf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workbookViewId="0" topLeftCell="A4">
      <selection activeCell="D24" sqref="D24"/>
    </sheetView>
  </sheetViews>
  <sheetFormatPr defaultColWidth="9.140625" defaultRowHeight="12.75"/>
  <cols>
    <col min="1" max="1" width="3.00390625" style="1" customWidth="1"/>
    <col min="2" max="2" width="9.140625" style="1" customWidth="1"/>
    <col min="3" max="3" width="14.28125" style="1" customWidth="1"/>
    <col min="4" max="4" width="3.00390625" style="1" customWidth="1"/>
    <col min="5" max="5" width="0.9921875" style="1" customWidth="1"/>
    <col min="6" max="6" width="3.140625" style="1" customWidth="1"/>
    <col min="7" max="7" width="3.421875" style="1" customWidth="1"/>
    <col min="8" max="8" width="3.28125" style="1" customWidth="1"/>
    <col min="9" max="9" width="4.00390625" style="1" customWidth="1"/>
    <col min="10" max="11" width="3.8515625" style="1" customWidth="1"/>
    <col min="12" max="12" width="3.28125" style="1" customWidth="1"/>
    <col min="13" max="13" width="3.8515625" style="1" customWidth="1"/>
    <col min="14" max="14" width="4.00390625" style="1" customWidth="1"/>
    <col min="15" max="15" width="3.7109375" style="1" customWidth="1"/>
    <col min="16" max="17" width="4.00390625" style="1" customWidth="1"/>
    <col min="18" max="18" width="3.00390625" style="1" customWidth="1"/>
    <col min="19" max="19" width="6.8515625" style="1" customWidth="1"/>
    <col min="20" max="20" width="3.57421875" style="1" customWidth="1"/>
    <col min="21" max="21" width="4.140625" style="1" customWidth="1"/>
    <col min="22" max="22" width="3.421875" style="1" customWidth="1"/>
    <col min="23" max="23" width="6.28125" style="1" customWidth="1"/>
    <col min="24" max="24" width="4.00390625" style="1" customWidth="1"/>
    <col min="25" max="25" width="4.7109375" style="1" customWidth="1"/>
    <col min="26" max="26" width="3.421875" style="1" customWidth="1"/>
    <col min="27" max="27" width="5.421875" style="1" customWidth="1"/>
    <col min="28" max="29" width="3.8515625" style="1" customWidth="1"/>
    <col min="30" max="30" width="3.7109375" style="1" customWidth="1"/>
    <col min="31" max="31" width="8.140625" style="1" customWidth="1"/>
    <col min="32" max="32" width="4.140625" style="1" customWidth="1"/>
    <col min="33" max="33" width="10.140625" style="1" customWidth="1"/>
    <col min="34" max="16384" width="9.140625" style="1" customWidth="1"/>
  </cols>
  <sheetData>
    <row r="1" spans="1:33" ht="15.75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ht="15.75">
      <c r="A2" s="36" t="s">
        <v>51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5.7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3" ht="15.7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3" ht="42" customHeight="1">
      <c r="A5" s="49"/>
      <c r="B5" s="49"/>
      <c r="C5" s="49"/>
      <c r="D5" s="49"/>
      <c r="E5" s="3"/>
      <c r="F5" s="52" t="s">
        <v>37</v>
      </c>
      <c r="G5" s="52"/>
      <c r="H5" s="52"/>
      <c r="I5" s="47" t="s">
        <v>41</v>
      </c>
      <c r="J5" s="47" t="s">
        <v>42</v>
      </c>
      <c r="K5" s="48">
        <v>0.1</v>
      </c>
      <c r="L5" s="46" t="s">
        <v>43</v>
      </c>
      <c r="M5" s="46"/>
      <c r="N5" s="46"/>
      <c r="O5" s="46"/>
      <c r="P5" s="44" t="s">
        <v>41</v>
      </c>
      <c r="Q5" s="44" t="s">
        <v>42</v>
      </c>
      <c r="R5" s="45">
        <v>0.2</v>
      </c>
      <c r="S5" s="20" t="s">
        <v>44</v>
      </c>
      <c r="T5" s="41" t="s">
        <v>41</v>
      </c>
      <c r="U5" s="41" t="s">
        <v>42</v>
      </c>
      <c r="V5" s="42">
        <v>0.2</v>
      </c>
      <c r="W5" s="22" t="s">
        <v>45</v>
      </c>
      <c r="X5" s="43" t="s">
        <v>41</v>
      </c>
      <c r="Y5" s="43" t="s">
        <v>42</v>
      </c>
      <c r="Z5" s="38">
        <v>0.25</v>
      </c>
      <c r="AA5" s="25" t="s">
        <v>46</v>
      </c>
      <c r="AB5" s="39" t="s">
        <v>41</v>
      </c>
      <c r="AC5" s="39" t="s">
        <v>42</v>
      </c>
      <c r="AD5" s="40">
        <v>0.25</v>
      </c>
      <c r="AE5" s="28" t="s">
        <v>47</v>
      </c>
      <c r="AF5" s="4">
        <v>0.1</v>
      </c>
      <c r="AG5" s="32" t="s">
        <v>48</v>
      </c>
    </row>
    <row r="6" spans="1:33" ht="12.75">
      <c r="A6" s="49"/>
      <c r="B6" s="49"/>
      <c r="C6" s="49"/>
      <c r="D6" s="49"/>
      <c r="E6" s="3"/>
      <c r="F6" s="3" t="s">
        <v>38</v>
      </c>
      <c r="G6" s="3" t="s">
        <v>39</v>
      </c>
      <c r="H6" s="3" t="s">
        <v>40</v>
      </c>
      <c r="I6" s="47"/>
      <c r="J6" s="47"/>
      <c r="K6" s="48"/>
      <c r="L6" s="5">
        <v>1</v>
      </c>
      <c r="M6" s="5">
        <v>2</v>
      </c>
      <c r="N6" s="5">
        <v>3</v>
      </c>
      <c r="O6" s="5">
        <v>4</v>
      </c>
      <c r="P6" s="44"/>
      <c r="Q6" s="44"/>
      <c r="R6" s="45"/>
      <c r="S6" s="5">
        <v>1</v>
      </c>
      <c r="T6" s="41"/>
      <c r="U6" s="41"/>
      <c r="V6" s="42"/>
      <c r="W6" s="5">
        <v>1</v>
      </c>
      <c r="X6" s="43"/>
      <c r="Y6" s="43"/>
      <c r="Z6" s="38"/>
      <c r="AA6" s="5">
        <v>1</v>
      </c>
      <c r="AB6" s="39"/>
      <c r="AC6" s="39"/>
      <c r="AD6" s="40"/>
      <c r="AE6" s="29"/>
      <c r="AF6" s="5">
        <v>10</v>
      </c>
      <c r="AG6" s="33" t="s">
        <v>49</v>
      </c>
    </row>
    <row r="7" spans="1:33" ht="12.75">
      <c r="A7" s="6" t="s">
        <v>2</v>
      </c>
      <c r="B7" s="7" t="s">
        <v>3</v>
      </c>
      <c r="C7" s="7" t="s">
        <v>4</v>
      </c>
      <c r="D7" s="7" t="s">
        <v>5</v>
      </c>
      <c r="E7" s="6"/>
      <c r="F7" s="7">
        <v>10</v>
      </c>
      <c r="G7" s="7">
        <v>10</v>
      </c>
      <c r="H7" s="7">
        <v>5</v>
      </c>
      <c r="I7" s="17">
        <v>25</v>
      </c>
      <c r="J7" s="18">
        <f>25/25*100</f>
        <v>100</v>
      </c>
      <c r="K7" s="18">
        <f>J7*10%</f>
        <v>10</v>
      </c>
      <c r="L7" s="6">
        <v>10</v>
      </c>
      <c r="M7" s="6">
        <v>10</v>
      </c>
      <c r="N7" s="6">
        <v>10</v>
      </c>
      <c r="O7" s="6">
        <v>10</v>
      </c>
      <c r="P7" s="19">
        <v>40</v>
      </c>
      <c r="Q7" s="19">
        <f>P7/40*100</f>
        <v>100</v>
      </c>
      <c r="R7" s="19">
        <v>20</v>
      </c>
      <c r="S7" s="6">
        <v>10</v>
      </c>
      <c r="T7" s="21">
        <v>10</v>
      </c>
      <c r="U7" s="21">
        <f>T7/10*100</f>
        <v>100</v>
      </c>
      <c r="V7" s="21">
        <v>20</v>
      </c>
      <c r="W7" s="7">
        <v>10</v>
      </c>
      <c r="X7" s="23">
        <v>10</v>
      </c>
      <c r="Y7" s="23"/>
      <c r="Z7" s="23">
        <v>25</v>
      </c>
      <c r="AA7" s="5">
        <v>40</v>
      </c>
      <c r="AB7" s="26">
        <v>40</v>
      </c>
      <c r="AC7" s="27">
        <f>AB7/40*100</f>
        <v>100</v>
      </c>
      <c r="AD7" s="27">
        <f>AC7*25%</f>
        <v>25</v>
      </c>
      <c r="AE7" s="30">
        <f>AD7+Z7+V7+R7+K7</f>
        <v>100</v>
      </c>
      <c r="AF7" s="5">
        <f>AE7*10%</f>
        <v>10</v>
      </c>
      <c r="AG7" s="33"/>
    </row>
    <row r="8" spans="1:33" ht="12.75">
      <c r="A8" s="6"/>
      <c r="B8" s="50" t="s">
        <v>6</v>
      </c>
      <c r="C8" s="50"/>
      <c r="D8" s="50"/>
      <c r="E8" s="6"/>
      <c r="F8" s="7"/>
      <c r="G8" s="7"/>
      <c r="H8" s="7"/>
      <c r="I8" s="18"/>
      <c r="J8" s="18"/>
      <c r="K8" s="18"/>
      <c r="L8" s="6"/>
      <c r="M8" s="6"/>
      <c r="N8" s="6"/>
      <c r="O8" s="6"/>
      <c r="P8" s="19"/>
      <c r="Q8" s="19"/>
      <c r="R8" s="19"/>
      <c r="S8" s="6"/>
      <c r="T8" s="21"/>
      <c r="U8" s="21"/>
      <c r="V8" s="21"/>
      <c r="W8" s="7"/>
      <c r="X8" s="23"/>
      <c r="Y8" s="23"/>
      <c r="Z8" s="24"/>
      <c r="AA8" s="3"/>
      <c r="AB8" s="27"/>
      <c r="AC8" s="27"/>
      <c r="AD8" s="27"/>
      <c r="AE8" s="30"/>
      <c r="AF8" s="5"/>
      <c r="AG8" s="33"/>
    </row>
    <row r="9" spans="1:33" ht="12.75">
      <c r="A9" s="6">
        <v>1</v>
      </c>
      <c r="B9" s="6" t="s">
        <v>7</v>
      </c>
      <c r="C9" s="6" t="s">
        <v>8</v>
      </c>
      <c r="D9" s="6" t="s">
        <v>9</v>
      </c>
      <c r="E9" s="6"/>
      <c r="F9" s="7">
        <v>9</v>
      </c>
      <c r="G9" s="7">
        <v>8</v>
      </c>
      <c r="H9" s="7">
        <v>5</v>
      </c>
      <c r="I9" s="17">
        <f>F9+G9+H9</f>
        <v>22</v>
      </c>
      <c r="J9" s="18">
        <f>I9/25*100</f>
        <v>88</v>
      </c>
      <c r="K9" s="18">
        <f>J9*10%</f>
        <v>8.8</v>
      </c>
      <c r="L9" s="6">
        <v>10</v>
      </c>
      <c r="M9" s="6">
        <v>10</v>
      </c>
      <c r="N9" s="6">
        <v>8</v>
      </c>
      <c r="O9" s="6">
        <v>10</v>
      </c>
      <c r="P9" s="19">
        <f>L9+M9+N9+O9</f>
        <v>38</v>
      </c>
      <c r="Q9" s="19">
        <f>P9/40*100</f>
        <v>95</v>
      </c>
      <c r="R9" s="19">
        <f>AVERAGE(Q9*20%)</f>
        <v>19</v>
      </c>
      <c r="S9" s="6">
        <v>10</v>
      </c>
      <c r="T9" s="21">
        <v>10</v>
      </c>
      <c r="U9" s="21">
        <f>T9/10*100</f>
        <v>100</v>
      </c>
      <c r="V9" s="21">
        <f>AVERAGE(U9*20%)</f>
        <v>20</v>
      </c>
      <c r="W9" s="7">
        <v>9</v>
      </c>
      <c r="X9" s="23">
        <v>9</v>
      </c>
      <c r="Y9" s="23">
        <f>X9/10*100</f>
        <v>90</v>
      </c>
      <c r="Z9" s="24">
        <f>AVERAGE(Y9*25%)</f>
        <v>22.5</v>
      </c>
      <c r="AA9" s="3">
        <v>20</v>
      </c>
      <c r="AB9" s="26">
        <v>20</v>
      </c>
      <c r="AC9" s="27">
        <f>AB9/40*100</f>
        <v>50</v>
      </c>
      <c r="AD9" s="27">
        <f>AC9*25%</f>
        <v>12.5</v>
      </c>
      <c r="AE9" s="31">
        <f aca="true" t="shared" si="0" ref="AE9:AE20">AD9+Z9+V9+R9+K9</f>
        <v>82.8</v>
      </c>
      <c r="AF9" s="5">
        <f aca="true" t="shared" si="1" ref="AF9:AF20">AE9*10%</f>
        <v>8.28</v>
      </c>
      <c r="AG9" s="33" t="str">
        <f>IF(AE9&lt;74.5,"failed","passed")</f>
        <v>passed</v>
      </c>
    </row>
    <row r="10" spans="1:33" ht="12.75">
      <c r="A10" s="6">
        <v>2</v>
      </c>
      <c r="B10" s="6" t="s">
        <v>10</v>
      </c>
      <c r="C10" s="6" t="s">
        <v>11</v>
      </c>
      <c r="D10" s="6" t="s">
        <v>12</v>
      </c>
      <c r="E10" s="6"/>
      <c r="F10" s="7">
        <v>10</v>
      </c>
      <c r="G10" s="7">
        <v>10</v>
      </c>
      <c r="H10" s="7">
        <v>5</v>
      </c>
      <c r="I10" s="17">
        <f>F10+G10+H10</f>
        <v>25</v>
      </c>
      <c r="J10" s="18">
        <f>I10/25*100</f>
        <v>100</v>
      </c>
      <c r="K10" s="18">
        <f>J10*10%</f>
        <v>10</v>
      </c>
      <c r="L10" s="6">
        <v>10</v>
      </c>
      <c r="M10" s="6">
        <v>10</v>
      </c>
      <c r="N10" s="6">
        <v>9</v>
      </c>
      <c r="O10" s="6">
        <v>5</v>
      </c>
      <c r="P10" s="19">
        <f>L10+M10+N10+O10</f>
        <v>34</v>
      </c>
      <c r="Q10" s="19">
        <f>P10/40*100</f>
        <v>85</v>
      </c>
      <c r="R10" s="19">
        <f>AVERAGE(Q10*20%)</f>
        <v>17</v>
      </c>
      <c r="S10" s="6">
        <v>10</v>
      </c>
      <c r="T10" s="21">
        <v>10</v>
      </c>
      <c r="U10" s="21">
        <f>T10/10*100</f>
        <v>100</v>
      </c>
      <c r="V10" s="21">
        <f>AVERAGE(U10*20%)</f>
        <v>20</v>
      </c>
      <c r="W10" s="7">
        <v>9</v>
      </c>
      <c r="X10" s="23">
        <v>9</v>
      </c>
      <c r="Y10" s="23">
        <f>X10/10*100</f>
        <v>90</v>
      </c>
      <c r="Z10" s="24">
        <f>AVERAGE(Y10*25%)</f>
        <v>22.5</v>
      </c>
      <c r="AA10" s="3">
        <v>22</v>
      </c>
      <c r="AB10" s="26">
        <v>22</v>
      </c>
      <c r="AC10" s="27">
        <f>AB10/40*100</f>
        <v>55.00000000000001</v>
      </c>
      <c r="AD10" s="27">
        <f>AC10*25%</f>
        <v>13.750000000000002</v>
      </c>
      <c r="AE10" s="31">
        <f t="shared" si="0"/>
        <v>83.25</v>
      </c>
      <c r="AF10" s="5">
        <f t="shared" si="1"/>
        <v>8.325000000000001</v>
      </c>
      <c r="AG10" s="33" t="str">
        <f aca="true" t="shared" si="2" ref="AG10:AG20">IF(AE10&lt;74.5,"failed","passed")</f>
        <v>passed</v>
      </c>
    </row>
    <row r="11" spans="1:33" ht="12.75">
      <c r="A11" s="51" t="s">
        <v>13</v>
      </c>
      <c r="B11" s="51"/>
      <c r="C11" s="51"/>
      <c r="D11" s="51"/>
      <c r="E11" s="51"/>
      <c r="F11" s="51"/>
      <c r="G11" s="51"/>
      <c r="H11" s="51"/>
      <c r="I11" s="51"/>
      <c r="J11" s="5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7"/>
      <c r="X11" s="7"/>
      <c r="Y11" s="5"/>
      <c r="Z11" s="3"/>
      <c r="AA11" s="3"/>
      <c r="AB11" s="3"/>
      <c r="AC11" s="3"/>
      <c r="AD11" s="3">
        <f aca="true" t="shared" si="3" ref="AD11:AD20">AC11*25%</f>
        <v>0</v>
      </c>
      <c r="AE11" s="31"/>
      <c r="AF11" s="5"/>
      <c r="AG11" s="33"/>
    </row>
    <row r="12" spans="1:33" ht="12.75">
      <c r="A12" s="6">
        <v>1</v>
      </c>
      <c r="B12" s="6" t="s">
        <v>14</v>
      </c>
      <c r="C12" s="6" t="s">
        <v>15</v>
      </c>
      <c r="D12" s="6" t="s">
        <v>16</v>
      </c>
      <c r="E12" s="6"/>
      <c r="F12" s="7">
        <v>10</v>
      </c>
      <c r="G12" s="7">
        <v>10</v>
      </c>
      <c r="H12" s="7">
        <v>5</v>
      </c>
      <c r="I12" s="17">
        <f>F12+G12+H12</f>
        <v>25</v>
      </c>
      <c r="J12" s="18">
        <f>25/25*100</f>
        <v>100</v>
      </c>
      <c r="K12" s="18">
        <f>J12*10%</f>
        <v>10</v>
      </c>
      <c r="L12" s="6">
        <v>10</v>
      </c>
      <c r="M12" s="6">
        <v>8</v>
      </c>
      <c r="N12" s="6">
        <v>7</v>
      </c>
      <c r="O12" s="6">
        <v>10</v>
      </c>
      <c r="P12" s="19">
        <f>SUM(L12:O12)</f>
        <v>35</v>
      </c>
      <c r="Q12" s="19">
        <f>P12/40*100</f>
        <v>87.5</v>
      </c>
      <c r="R12" s="19">
        <f>AVERAGE(Q12*20%)</f>
        <v>17.5</v>
      </c>
      <c r="S12" s="6">
        <v>10</v>
      </c>
      <c r="T12" s="21">
        <v>10</v>
      </c>
      <c r="U12" s="21">
        <f>T12/10*100</f>
        <v>100</v>
      </c>
      <c r="V12" s="21">
        <f>AVERAGE(U12*20%)</f>
        <v>20</v>
      </c>
      <c r="W12" s="7">
        <v>10</v>
      </c>
      <c r="X12" s="23">
        <v>10</v>
      </c>
      <c r="Y12" s="23">
        <f>X12/10*100</f>
        <v>100</v>
      </c>
      <c r="Z12" s="24">
        <f>AVERAGE(Y12*25%)</f>
        <v>25</v>
      </c>
      <c r="AA12" s="3">
        <v>30</v>
      </c>
      <c r="AB12" s="26">
        <v>30</v>
      </c>
      <c r="AC12" s="27">
        <f>AB12/40*100</f>
        <v>75</v>
      </c>
      <c r="AD12" s="27">
        <f t="shared" si="3"/>
        <v>18.75</v>
      </c>
      <c r="AE12" s="31">
        <f t="shared" si="0"/>
        <v>91.25</v>
      </c>
      <c r="AF12" s="5">
        <f t="shared" si="1"/>
        <v>9.125</v>
      </c>
      <c r="AG12" s="33" t="str">
        <f t="shared" si="2"/>
        <v>passed</v>
      </c>
    </row>
    <row r="13" spans="1:33" ht="12.75">
      <c r="A13" s="6">
        <v>2</v>
      </c>
      <c r="B13" s="6" t="s">
        <v>17</v>
      </c>
      <c r="C13" s="6" t="s">
        <v>18</v>
      </c>
      <c r="D13" s="6" t="s">
        <v>19</v>
      </c>
      <c r="E13" s="6"/>
      <c r="F13" s="7">
        <v>10</v>
      </c>
      <c r="G13" s="7">
        <v>10</v>
      </c>
      <c r="H13" s="7">
        <v>5</v>
      </c>
      <c r="I13" s="17">
        <f aca="true" t="shared" si="4" ref="I13:I20">F13+G13+H13</f>
        <v>25</v>
      </c>
      <c r="J13" s="18">
        <f>I13/25*100</f>
        <v>100</v>
      </c>
      <c r="K13" s="18">
        <f aca="true" t="shared" si="5" ref="K13:K20">J13*10%</f>
        <v>10</v>
      </c>
      <c r="L13" s="6">
        <v>10</v>
      </c>
      <c r="M13" s="6">
        <v>10</v>
      </c>
      <c r="N13" s="6">
        <v>5</v>
      </c>
      <c r="O13" s="6">
        <v>10</v>
      </c>
      <c r="P13" s="19">
        <f aca="true" t="shared" si="6" ref="P13:P20">SUM(L13:O13)</f>
        <v>35</v>
      </c>
      <c r="Q13" s="19">
        <f aca="true" t="shared" si="7" ref="Q13:Q20">P13/40*100</f>
        <v>87.5</v>
      </c>
      <c r="R13" s="19">
        <f aca="true" t="shared" si="8" ref="R13:R20">AVERAGE(Q13*20%)</f>
        <v>17.5</v>
      </c>
      <c r="S13" s="6">
        <v>10</v>
      </c>
      <c r="T13" s="21">
        <v>10</v>
      </c>
      <c r="U13" s="21">
        <f aca="true" t="shared" si="9" ref="U13:U20">T13/10*100</f>
        <v>100</v>
      </c>
      <c r="V13" s="21">
        <f aca="true" t="shared" si="10" ref="V13:V20">AVERAGE(U13*20%)</f>
        <v>20</v>
      </c>
      <c r="W13" s="7">
        <v>9</v>
      </c>
      <c r="X13" s="23">
        <v>10</v>
      </c>
      <c r="Y13" s="23">
        <f aca="true" t="shared" si="11" ref="Y13:Y20">X13/10*100</f>
        <v>100</v>
      </c>
      <c r="Z13" s="24">
        <f aca="true" t="shared" si="12" ref="Z13:Z20">AVERAGE(Y13*25%)</f>
        <v>25</v>
      </c>
      <c r="AA13" s="3">
        <v>23</v>
      </c>
      <c r="AB13" s="26">
        <v>23</v>
      </c>
      <c r="AC13" s="27">
        <f aca="true" t="shared" si="13" ref="AC13:AC20">AB13/40*100</f>
        <v>57.49999999999999</v>
      </c>
      <c r="AD13" s="27">
        <f t="shared" si="3"/>
        <v>14.374999999999998</v>
      </c>
      <c r="AE13" s="31">
        <f t="shared" si="0"/>
        <v>86.875</v>
      </c>
      <c r="AF13" s="5">
        <f t="shared" si="1"/>
        <v>8.6875</v>
      </c>
      <c r="AG13" s="33" t="str">
        <f t="shared" si="2"/>
        <v>passed</v>
      </c>
    </row>
    <row r="14" spans="1:33" ht="12.75">
      <c r="A14" s="6">
        <v>3</v>
      </c>
      <c r="B14" s="6" t="s">
        <v>20</v>
      </c>
      <c r="C14" s="6" t="s">
        <v>21</v>
      </c>
      <c r="D14" s="6" t="s">
        <v>19</v>
      </c>
      <c r="E14" s="6"/>
      <c r="F14" s="7">
        <v>10</v>
      </c>
      <c r="G14" s="7">
        <v>10</v>
      </c>
      <c r="H14" s="7">
        <v>5</v>
      </c>
      <c r="I14" s="17">
        <f t="shared" si="4"/>
        <v>25</v>
      </c>
      <c r="J14" s="18">
        <f aca="true" t="shared" si="14" ref="J14:J20">I14/25*100</f>
        <v>100</v>
      </c>
      <c r="K14" s="18">
        <f t="shared" si="5"/>
        <v>10</v>
      </c>
      <c r="L14" s="6">
        <v>9</v>
      </c>
      <c r="M14" s="6">
        <v>9</v>
      </c>
      <c r="N14" s="6">
        <v>10</v>
      </c>
      <c r="O14" s="6">
        <v>10</v>
      </c>
      <c r="P14" s="19">
        <f t="shared" si="6"/>
        <v>38</v>
      </c>
      <c r="Q14" s="19">
        <f t="shared" si="7"/>
        <v>95</v>
      </c>
      <c r="R14" s="19">
        <f t="shared" si="8"/>
        <v>19</v>
      </c>
      <c r="S14" s="6">
        <v>10</v>
      </c>
      <c r="T14" s="21">
        <v>10</v>
      </c>
      <c r="U14" s="21">
        <f t="shared" si="9"/>
        <v>100</v>
      </c>
      <c r="V14" s="21">
        <f t="shared" si="10"/>
        <v>20</v>
      </c>
      <c r="W14" s="7">
        <v>9</v>
      </c>
      <c r="X14" s="23">
        <v>9</v>
      </c>
      <c r="Y14" s="23">
        <f t="shared" si="11"/>
        <v>90</v>
      </c>
      <c r="Z14" s="24">
        <f t="shared" si="12"/>
        <v>22.5</v>
      </c>
      <c r="AA14" s="3">
        <v>32</v>
      </c>
      <c r="AB14" s="26">
        <v>32</v>
      </c>
      <c r="AC14" s="27">
        <f t="shared" si="13"/>
        <v>80</v>
      </c>
      <c r="AD14" s="27">
        <f t="shared" si="3"/>
        <v>20</v>
      </c>
      <c r="AE14" s="31">
        <f t="shared" si="0"/>
        <v>91.5</v>
      </c>
      <c r="AF14" s="5">
        <f t="shared" si="1"/>
        <v>9.15</v>
      </c>
      <c r="AG14" s="33" t="str">
        <f t="shared" si="2"/>
        <v>passed</v>
      </c>
    </row>
    <row r="15" spans="1:33" ht="12.75">
      <c r="A15" s="6">
        <v>4</v>
      </c>
      <c r="B15" s="6" t="s">
        <v>20</v>
      </c>
      <c r="C15" s="6" t="s">
        <v>22</v>
      </c>
      <c r="D15" s="6" t="s">
        <v>19</v>
      </c>
      <c r="E15" s="6"/>
      <c r="F15" s="7">
        <v>9</v>
      </c>
      <c r="G15" s="7">
        <v>9</v>
      </c>
      <c r="H15" s="7">
        <v>5</v>
      </c>
      <c r="I15" s="17">
        <f t="shared" si="4"/>
        <v>23</v>
      </c>
      <c r="J15" s="18">
        <f t="shared" si="14"/>
        <v>92</v>
      </c>
      <c r="K15" s="18">
        <f t="shared" si="5"/>
        <v>9.200000000000001</v>
      </c>
      <c r="L15" s="6">
        <v>10</v>
      </c>
      <c r="M15" s="6">
        <v>10</v>
      </c>
      <c r="N15" s="6">
        <v>8</v>
      </c>
      <c r="O15" s="6">
        <v>10</v>
      </c>
      <c r="P15" s="19">
        <f t="shared" si="6"/>
        <v>38</v>
      </c>
      <c r="Q15" s="19">
        <f t="shared" si="7"/>
        <v>95</v>
      </c>
      <c r="R15" s="19">
        <f t="shared" si="8"/>
        <v>19</v>
      </c>
      <c r="S15" s="6">
        <v>10</v>
      </c>
      <c r="T15" s="21">
        <v>10</v>
      </c>
      <c r="U15" s="21">
        <f t="shared" si="9"/>
        <v>100</v>
      </c>
      <c r="V15" s="21">
        <f t="shared" si="10"/>
        <v>20</v>
      </c>
      <c r="W15" s="7">
        <v>9</v>
      </c>
      <c r="X15" s="23">
        <v>9</v>
      </c>
      <c r="Y15" s="23">
        <f t="shared" si="11"/>
        <v>90</v>
      </c>
      <c r="Z15" s="24">
        <f t="shared" si="12"/>
        <v>22.5</v>
      </c>
      <c r="AA15" s="3">
        <v>31</v>
      </c>
      <c r="AB15" s="26">
        <v>31</v>
      </c>
      <c r="AC15" s="27">
        <f t="shared" si="13"/>
        <v>77.5</v>
      </c>
      <c r="AD15" s="27">
        <f t="shared" si="3"/>
        <v>19.375</v>
      </c>
      <c r="AE15" s="31">
        <f t="shared" si="0"/>
        <v>90.075</v>
      </c>
      <c r="AF15" s="5">
        <f t="shared" si="1"/>
        <v>9.0075</v>
      </c>
      <c r="AG15" s="33" t="str">
        <f t="shared" si="2"/>
        <v>passed</v>
      </c>
    </row>
    <row r="16" spans="1:33" ht="12.75">
      <c r="A16" s="6">
        <v>5</v>
      </c>
      <c r="B16" s="6" t="s">
        <v>23</v>
      </c>
      <c r="C16" s="6" t="s">
        <v>24</v>
      </c>
      <c r="D16" s="6" t="s">
        <v>25</v>
      </c>
      <c r="E16" s="6"/>
      <c r="F16" s="7">
        <v>10</v>
      </c>
      <c r="G16" s="7">
        <v>9</v>
      </c>
      <c r="H16" s="7">
        <v>5</v>
      </c>
      <c r="I16" s="17">
        <f t="shared" si="4"/>
        <v>24</v>
      </c>
      <c r="J16" s="18">
        <f t="shared" si="14"/>
        <v>96</v>
      </c>
      <c r="K16" s="18">
        <f t="shared" si="5"/>
        <v>9.600000000000001</v>
      </c>
      <c r="L16" s="6">
        <v>9</v>
      </c>
      <c r="M16" s="6">
        <v>10</v>
      </c>
      <c r="N16" s="6">
        <v>9</v>
      </c>
      <c r="O16" s="6">
        <v>10</v>
      </c>
      <c r="P16" s="19">
        <f t="shared" si="6"/>
        <v>38</v>
      </c>
      <c r="Q16" s="19">
        <f t="shared" si="7"/>
        <v>95</v>
      </c>
      <c r="R16" s="19">
        <f t="shared" si="8"/>
        <v>19</v>
      </c>
      <c r="S16" s="6">
        <v>10</v>
      </c>
      <c r="T16" s="21">
        <v>10</v>
      </c>
      <c r="U16" s="21">
        <f t="shared" si="9"/>
        <v>100</v>
      </c>
      <c r="V16" s="21">
        <f t="shared" si="10"/>
        <v>20</v>
      </c>
      <c r="W16" s="7">
        <v>9</v>
      </c>
      <c r="X16" s="23">
        <v>9</v>
      </c>
      <c r="Y16" s="23">
        <f t="shared" si="11"/>
        <v>90</v>
      </c>
      <c r="Z16" s="24">
        <f t="shared" si="12"/>
        <v>22.5</v>
      </c>
      <c r="AA16" s="3">
        <v>25</v>
      </c>
      <c r="AB16" s="26">
        <v>25</v>
      </c>
      <c r="AC16" s="27">
        <f t="shared" si="13"/>
        <v>62.5</v>
      </c>
      <c r="AD16" s="27">
        <f t="shared" si="3"/>
        <v>15.625</v>
      </c>
      <c r="AE16" s="31">
        <f t="shared" si="0"/>
        <v>86.725</v>
      </c>
      <c r="AF16" s="5">
        <f t="shared" si="1"/>
        <v>8.6725</v>
      </c>
      <c r="AG16" s="33" t="str">
        <f t="shared" si="2"/>
        <v>passed</v>
      </c>
    </row>
    <row r="17" spans="1:33" ht="12.75">
      <c r="A17" s="6">
        <v>6</v>
      </c>
      <c r="B17" s="6" t="s">
        <v>26</v>
      </c>
      <c r="C17" s="6" t="s">
        <v>27</v>
      </c>
      <c r="D17" s="6" t="s">
        <v>28</v>
      </c>
      <c r="E17" s="6"/>
      <c r="F17" s="7">
        <v>20</v>
      </c>
      <c r="G17" s="7">
        <v>20</v>
      </c>
      <c r="H17" s="7">
        <v>6</v>
      </c>
      <c r="I17" s="17">
        <f t="shared" si="4"/>
        <v>46</v>
      </c>
      <c r="J17" s="18">
        <f t="shared" si="14"/>
        <v>184</v>
      </c>
      <c r="K17" s="18">
        <f t="shared" si="5"/>
        <v>18.400000000000002</v>
      </c>
      <c r="L17" s="6">
        <v>9</v>
      </c>
      <c r="M17" s="6">
        <v>10</v>
      </c>
      <c r="N17" s="6">
        <v>9</v>
      </c>
      <c r="O17" s="6">
        <v>10</v>
      </c>
      <c r="P17" s="19">
        <f t="shared" si="6"/>
        <v>38</v>
      </c>
      <c r="Q17" s="19">
        <f t="shared" si="7"/>
        <v>95</v>
      </c>
      <c r="R17" s="19">
        <f t="shared" si="8"/>
        <v>19</v>
      </c>
      <c r="S17" s="6">
        <v>9</v>
      </c>
      <c r="T17" s="21">
        <v>9</v>
      </c>
      <c r="U17" s="21">
        <f t="shared" si="9"/>
        <v>90</v>
      </c>
      <c r="V17" s="21">
        <f t="shared" si="10"/>
        <v>18</v>
      </c>
      <c r="W17" s="7">
        <v>10</v>
      </c>
      <c r="X17" s="23">
        <v>10</v>
      </c>
      <c r="Y17" s="23">
        <f t="shared" si="11"/>
        <v>100</v>
      </c>
      <c r="Z17" s="24">
        <f t="shared" si="12"/>
        <v>25</v>
      </c>
      <c r="AA17" s="3">
        <v>32</v>
      </c>
      <c r="AB17" s="26">
        <v>32</v>
      </c>
      <c r="AC17" s="27">
        <f t="shared" si="13"/>
        <v>80</v>
      </c>
      <c r="AD17" s="27">
        <f t="shared" si="3"/>
        <v>20</v>
      </c>
      <c r="AE17" s="31">
        <f t="shared" si="0"/>
        <v>100.4</v>
      </c>
      <c r="AF17" s="5">
        <f t="shared" si="1"/>
        <v>10.040000000000001</v>
      </c>
      <c r="AG17" s="33" t="str">
        <f t="shared" si="2"/>
        <v>passed</v>
      </c>
    </row>
    <row r="18" spans="1:33" ht="12.75">
      <c r="A18" s="6">
        <v>7</v>
      </c>
      <c r="B18" s="6" t="s">
        <v>29</v>
      </c>
      <c r="C18" s="6" t="s">
        <v>30</v>
      </c>
      <c r="D18" s="6" t="s">
        <v>31</v>
      </c>
      <c r="E18" s="6"/>
      <c r="F18" s="7">
        <v>10</v>
      </c>
      <c r="G18" s="7">
        <v>9</v>
      </c>
      <c r="H18" s="7">
        <v>5</v>
      </c>
      <c r="I18" s="17">
        <f t="shared" si="4"/>
        <v>24</v>
      </c>
      <c r="J18" s="18">
        <f t="shared" si="14"/>
        <v>96</v>
      </c>
      <c r="K18" s="18">
        <f t="shared" si="5"/>
        <v>9.600000000000001</v>
      </c>
      <c r="L18" s="6">
        <v>10</v>
      </c>
      <c r="M18" s="6">
        <v>8</v>
      </c>
      <c r="N18" s="6">
        <v>7</v>
      </c>
      <c r="O18" s="6">
        <v>8</v>
      </c>
      <c r="P18" s="19">
        <f t="shared" si="6"/>
        <v>33</v>
      </c>
      <c r="Q18" s="19">
        <f t="shared" si="7"/>
        <v>82.5</v>
      </c>
      <c r="R18" s="19">
        <f t="shared" si="8"/>
        <v>16.5</v>
      </c>
      <c r="S18" s="6">
        <v>10</v>
      </c>
      <c r="T18" s="21">
        <v>10</v>
      </c>
      <c r="U18" s="21">
        <f t="shared" si="9"/>
        <v>100</v>
      </c>
      <c r="V18" s="21">
        <f t="shared" si="10"/>
        <v>20</v>
      </c>
      <c r="W18" s="7">
        <v>10</v>
      </c>
      <c r="X18" s="23">
        <v>10</v>
      </c>
      <c r="Y18" s="23">
        <f t="shared" si="11"/>
        <v>100</v>
      </c>
      <c r="Z18" s="24">
        <f t="shared" si="12"/>
        <v>25</v>
      </c>
      <c r="AA18" s="3">
        <v>24</v>
      </c>
      <c r="AB18" s="26">
        <v>24</v>
      </c>
      <c r="AC18" s="27">
        <f t="shared" si="13"/>
        <v>60</v>
      </c>
      <c r="AD18" s="27">
        <f t="shared" si="3"/>
        <v>15</v>
      </c>
      <c r="AE18" s="31">
        <f t="shared" si="0"/>
        <v>86.1</v>
      </c>
      <c r="AF18" s="5">
        <f t="shared" si="1"/>
        <v>8.61</v>
      </c>
      <c r="AG18" s="33" t="str">
        <f t="shared" si="2"/>
        <v>passed</v>
      </c>
    </row>
    <row r="19" spans="1:33" ht="12.75">
      <c r="A19" s="6">
        <v>8</v>
      </c>
      <c r="B19" s="6" t="s">
        <v>32</v>
      </c>
      <c r="C19" s="6" t="s">
        <v>33</v>
      </c>
      <c r="D19" s="6" t="s">
        <v>34</v>
      </c>
      <c r="E19" s="6"/>
      <c r="F19" s="7">
        <v>10</v>
      </c>
      <c r="G19" s="7">
        <v>9</v>
      </c>
      <c r="H19" s="7"/>
      <c r="I19" s="17">
        <f t="shared" si="4"/>
        <v>19</v>
      </c>
      <c r="J19" s="18">
        <f t="shared" si="14"/>
        <v>76</v>
      </c>
      <c r="K19" s="18">
        <f t="shared" si="5"/>
        <v>7.6000000000000005</v>
      </c>
      <c r="L19" s="6">
        <v>10</v>
      </c>
      <c r="M19" s="6">
        <v>9</v>
      </c>
      <c r="N19" s="6">
        <v>10</v>
      </c>
      <c r="O19" s="6">
        <v>8</v>
      </c>
      <c r="P19" s="19">
        <f t="shared" si="6"/>
        <v>37</v>
      </c>
      <c r="Q19" s="19">
        <f t="shared" si="7"/>
        <v>92.5</v>
      </c>
      <c r="R19" s="19">
        <f t="shared" si="8"/>
        <v>18.5</v>
      </c>
      <c r="S19" s="6">
        <v>10</v>
      </c>
      <c r="T19" s="21">
        <v>9</v>
      </c>
      <c r="U19" s="21">
        <f t="shared" si="9"/>
        <v>90</v>
      </c>
      <c r="V19" s="21">
        <f t="shared" si="10"/>
        <v>18</v>
      </c>
      <c r="W19" s="7">
        <v>10</v>
      </c>
      <c r="X19" s="23">
        <v>10</v>
      </c>
      <c r="Y19" s="23">
        <f t="shared" si="11"/>
        <v>100</v>
      </c>
      <c r="Z19" s="24">
        <f t="shared" si="12"/>
        <v>25</v>
      </c>
      <c r="AA19" s="3">
        <v>40</v>
      </c>
      <c r="AB19" s="26">
        <v>40</v>
      </c>
      <c r="AC19" s="27">
        <f t="shared" si="13"/>
        <v>100</v>
      </c>
      <c r="AD19" s="27">
        <f t="shared" si="3"/>
        <v>25</v>
      </c>
      <c r="AE19" s="31">
        <f t="shared" si="0"/>
        <v>94.1</v>
      </c>
      <c r="AF19" s="5">
        <f t="shared" si="1"/>
        <v>9.41</v>
      </c>
      <c r="AG19" s="33" t="str">
        <f t="shared" si="2"/>
        <v>passed</v>
      </c>
    </row>
    <row r="20" spans="1:33" ht="12.75">
      <c r="A20" s="6">
        <v>9</v>
      </c>
      <c r="B20" s="6" t="s">
        <v>35</v>
      </c>
      <c r="C20" s="6" t="s">
        <v>36</v>
      </c>
      <c r="D20" s="6" t="s">
        <v>31</v>
      </c>
      <c r="E20" s="6"/>
      <c r="F20" s="7">
        <v>10</v>
      </c>
      <c r="G20" s="7">
        <v>10</v>
      </c>
      <c r="H20" s="7">
        <v>5</v>
      </c>
      <c r="I20" s="17">
        <f t="shared" si="4"/>
        <v>25</v>
      </c>
      <c r="J20" s="18">
        <f t="shared" si="14"/>
        <v>100</v>
      </c>
      <c r="K20" s="18">
        <f t="shared" si="5"/>
        <v>10</v>
      </c>
      <c r="L20" s="6">
        <v>10</v>
      </c>
      <c r="M20" s="6">
        <v>10</v>
      </c>
      <c r="N20" s="6">
        <v>9</v>
      </c>
      <c r="O20" s="6">
        <v>8</v>
      </c>
      <c r="P20" s="19">
        <f t="shared" si="6"/>
        <v>37</v>
      </c>
      <c r="Q20" s="19">
        <f t="shared" si="7"/>
        <v>92.5</v>
      </c>
      <c r="R20" s="19">
        <f t="shared" si="8"/>
        <v>18.5</v>
      </c>
      <c r="S20" s="6">
        <v>9</v>
      </c>
      <c r="T20" s="21">
        <v>9</v>
      </c>
      <c r="U20" s="21">
        <f t="shared" si="9"/>
        <v>90</v>
      </c>
      <c r="V20" s="21">
        <f t="shared" si="10"/>
        <v>18</v>
      </c>
      <c r="W20" s="7">
        <v>9</v>
      </c>
      <c r="X20" s="23">
        <v>9</v>
      </c>
      <c r="Y20" s="23">
        <f t="shared" si="11"/>
        <v>90</v>
      </c>
      <c r="Z20" s="24">
        <f t="shared" si="12"/>
        <v>22.5</v>
      </c>
      <c r="AA20" s="3">
        <v>38</v>
      </c>
      <c r="AB20" s="26">
        <v>38</v>
      </c>
      <c r="AC20" s="27">
        <f t="shared" si="13"/>
        <v>95</v>
      </c>
      <c r="AD20" s="27">
        <f t="shared" si="3"/>
        <v>23.75</v>
      </c>
      <c r="AE20" s="31">
        <f t="shared" si="0"/>
        <v>92.75</v>
      </c>
      <c r="AF20" s="5">
        <f t="shared" si="1"/>
        <v>9.275</v>
      </c>
      <c r="AG20" s="33" t="str">
        <f t="shared" si="2"/>
        <v>passed</v>
      </c>
    </row>
    <row r="21" spans="1:3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3"/>
      <c r="Z21" s="3"/>
      <c r="AA21" s="3"/>
      <c r="AB21" s="3"/>
      <c r="AC21" s="3"/>
      <c r="AD21" s="3"/>
      <c r="AE21" s="3"/>
      <c r="AF21" s="3"/>
      <c r="AG21" s="3"/>
    </row>
    <row r="24" spans="2:7" ht="15.75">
      <c r="B24" s="53" t="s">
        <v>80</v>
      </c>
      <c r="C24" s="53"/>
      <c r="D24" s="2">
        <f>COUNTIF(AE7:AE20,"&gt;74.4")</f>
        <v>12</v>
      </c>
      <c r="E24" s="2"/>
      <c r="F24" s="2"/>
      <c r="G24" s="2"/>
    </row>
    <row r="25" spans="2:7" ht="15.75">
      <c r="B25" s="53" t="s">
        <v>81</v>
      </c>
      <c r="C25" s="53"/>
      <c r="D25" s="2">
        <f>COUNTIF(AE7:AE20,"&lt;74.4")</f>
        <v>0</v>
      </c>
      <c r="E25" s="2"/>
      <c r="F25" s="2"/>
      <c r="G25" s="2"/>
    </row>
    <row r="26" spans="2:7" ht="15.75">
      <c r="B26" s="2"/>
      <c r="C26" s="2"/>
      <c r="D26" s="2"/>
      <c r="E26" s="2"/>
      <c r="F26" s="2"/>
      <c r="G26" s="2"/>
    </row>
  </sheetData>
  <mergeCells count="26">
    <mergeCell ref="B24:C24"/>
    <mergeCell ref="B25:C25"/>
    <mergeCell ref="A5:D6"/>
    <mergeCell ref="B8:D8"/>
    <mergeCell ref="A11:J11"/>
    <mergeCell ref="F5:H5"/>
    <mergeCell ref="L5:O5"/>
    <mergeCell ref="I5:I6"/>
    <mergeCell ref="J5:J6"/>
    <mergeCell ref="K5:K6"/>
    <mergeCell ref="P5:P6"/>
    <mergeCell ref="Q5:Q6"/>
    <mergeCell ref="R5:R6"/>
    <mergeCell ref="T5:T6"/>
    <mergeCell ref="U5:U6"/>
    <mergeCell ref="V5:V6"/>
    <mergeCell ref="X5:X6"/>
    <mergeCell ref="Y5:Y6"/>
    <mergeCell ref="Z5:Z6"/>
    <mergeCell ref="AB5:AB6"/>
    <mergeCell ref="AC5:AC6"/>
    <mergeCell ref="AD5:AD6"/>
    <mergeCell ref="A1:AG1"/>
    <mergeCell ref="A2:AG2"/>
    <mergeCell ref="A3:AG3"/>
    <mergeCell ref="A4:AG4"/>
  </mergeCells>
  <conditionalFormatting sqref="AG9:AG20">
    <cfRule type="expression" priority="1" dxfId="0" stopIfTrue="1">
      <formula>"""if(GRADE&lt;74.5,""failed"",""passed"")"</formula>
    </cfRule>
  </conditionalFormatting>
  <conditionalFormatting sqref="AE9">
    <cfRule type="expression" priority="2" dxfId="0" stopIfTrue="1">
      <formula>"if(GRADE&lt;74.5,failed,passed)"</formula>
    </cfRule>
  </conditionalFormatting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I20" sqref="I20"/>
    </sheetView>
  </sheetViews>
  <sheetFormatPr defaultColWidth="9.140625" defaultRowHeight="12.75"/>
  <cols>
    <col min="1" max="1" width="9.140625" style="1" customWidth="1"/>
    <col min="2" max="2" width="10.140625" style="1" customWidth="1"/>
    <col min="3" max="3" width="13.28125" style="1" customWidth="1"/>
    <col min="4" max="4" width="12.7109375" style="1" customWidth="1"/>
    <col min="5" max="5" width="12.28125" style="1" customWidth="1"/>
    <col min="6" max="6" width="20.140625" style="1" customWidth="1"/>
    <col min="7" max="7" width="10.28125" style="1" customWidth="1"/>
    <col min="8" max="8" width="10.00390625" style="1" customWidth="1"/>
    <col min="9" max="16384" width="9.140625" style="1" customWidth="1"/>
  </cols>
  <sheetData>
    <row r="1" spans="1:8" ht="12.75">
      <c r="A1" s="55" t="s">
        <v>52</v>
      </c>
      <c r="B1" s="55"/>
      <c r="C1" s="54" t="s">
        <v>75</v>
      </c>
      <c r="D1" s="54" t="s">
        <v>76</v>
      </c>
      <c r="E1" s="54" t="s">
        <v>77</v>
      </c>
      <c r="F1" s="54" t="s">
        <v>78</v>
      </c>
      <c r="G1" s="54" t="s">
        <v>53</v>
      </c>
      <c r="H1" s="54" t="s">
        <v>48</v>
      </c>
    </row>
    <row r="2" spans="1:8" ht="12.75">
      <c r="A2" s="55"/>
      <c r="B2" s="55"/>
      <c r="C2" s="54"/>
      <c r="D2" s="54"/>
      <c r="E2" s="54"/>
      <c r="F2" s="54"/>
      <c r="G2" s="54"/>
      <c r="H2" s="54"/>
    </row>
    <row r="3" spans="1:8" ht="12.75">
      <c r="A3" s="3" t="str">
        <f>'Class Record'!B9</f>
        <v>Chavez</v>
      </c>
      <c r="B3" s="3" t="str">
        <f>'Class Record'!C9</f>
        <v>Archie Niño</v>
      </c>
      <c r="C3" s="5">
        <v>88</v>
      </c>
      <c r="D3" s="5">
        <v>89</v>
      </c>
      <c r="E3" s="5">
        <v>90</v>
      </c>
      <c r="F3" s="8">
        <f>'Class Record'!AE9</f>
        <v>82.8</v>
      </c>
      <c r="G3" s="10">
        <f aca="true" t="shared" si="0" ref="G3:G14">(C3+D3+E3+F3)/4</f>
        <v>87.45</v>
      </c>
      <c r="H3" s="3" t="str">
        <f>IF(G3&lt;74.5,"failed","passed")</f>
        <v>passed</v>
      </c>
    </row>
    <row r="4" spans="1:8" ht="12.75">
      <c r="A4" s="3" t="str">
        <f>'Class Record'!B10</f>
        <v>Sulamin</v>
      </c>
      <c r="B4" s="3" t="str">
        <f>'Class Record'!C10</f>
        <v>Raphael Andrew</v>
      </c>
      <c r="C4" s="5">
        <v>85</v>
      </c>
      <c r="D4" s="5">
        <v>92</v>
      </c>
      <c r="E4" s="5">
        <v>92</v>
      </c>
      <c r="F4" s="8">
        <f>'Class Record'!AE10</f>
        <v>83.25</v>
      </c>
      <c r="G4" s="10">
        <f t="shared" si="0"/>
        <v>88.0625</v>
      </c>
      <c r="H4" s="3" t="str">
        <f aca="true" t="shared" si="1" ref="H4:H13">IF(G4&lt;74.5,"failed","passed")</f>
        <v>passed</v>
      </c>
    </row>
    <row r="5" spans="1:8" ht="12.75">
      <c r="A5" s="3"/>
      <c r="B5" s="3"/>
      <c r="C5" s="5"/>
      <c r="D5" s="5"/>
      <c r="E5" s="5"/>
      <c r="F5" s="8"/>
      <c r="G5" s="10"/>
      <c r="H5" s="3"/>
    </row>
    <row r="6" spans="1:8" ht="12.75">
      <c r="A6" s="3" t="str">
        <f>'Class Record'!B12</f>
        <v>Anzano</v>
      </c>
      <c r="B6" s="3" t="str">
        <f>'Class Record'!C12</f>
        <v>Jenieveb</v>
      </c>
      <c r="C6" s="5">
        <v>86</v>
      </c>
      <c r="D6" s="5">
        <v>93</v>
      </c>
      <c r="E6" s="5">
        <v>92</v>
      </c>
      <c r="F6" s="8">
        <f>'Class Record'!AE12</f>
        <v>91.25</v>
      </c>
      <c r="G6" s="10">
        <f t="shared" si="0"/>
        <v>90.5625</v>
      </c>
      <c r="H6" s="3" t="str">
        <f t="shared" si="1"/>
        <v>passed</v>
      </c>
    </row>
    <row r="7" spans="1:8" ht="12.75">
      <c r="A7" s="3" t="str">
        <f>'Class Record'!B13</f>
        <v>Capa</v>
      </c>
      <c r="B7" s="3" t="str">
        <f>'Class Record'!C13</f>
        <v>Meribel</v>
      </c>
      <c r="C7" s="5">
        <v>84</v>
      </c>
      <c r="D7" s="5">
        <v>90</v>
      </c>
      <c r="E7" s="5">
        <v>93</v>
      </c>
      <c r="F7" s="8">
        <f>'Class Record'!AE13</f>
        <v>86.875</v>
      </c>
      <c r="G7" s="10">
        <f t="shared" si="0"/>
        <v>88.46875</v>
      </c>
      <c r="H7" s="3" t="str">
        <f t="shared" si="1"/>
        <v>passed</v>
      </c>
    </row>
    <row r="8" spans="1:8" ht="12.75">
      <c r="A8" s="3" t="str">
        <f>'Class Record'!B14</f>
        <v>Incio</v>
      </c>
      <c r="B8" s="3" t="str">
        <f>'Class Record'!C14</f>
        <v>Elirose</v>
      </c>
      <c r="C8" s="5">
        <v>50</v>
      </c>
      <c r="D8" s="5">
        <v>50</v>
      </c>
      <c r="E8" s="5">
        <v>50</v>
      </c>
      <c r="F8" s="8">
        <f>'Class Record'!AE14</f>
        <v>91.5</v>
      </c>
      <c r="G8" s="10">
        <f t="shared" si="0"/>
        <v>60.375</v>
      </c>
      <c r="H8" s="3" t="str">
        <f t="shared" si="1"/>
        <v>failed</v>
      </c>
    </row>
    <row r="9" spans="1:8" ht="12.75">
      <c r="A9" s="3" t="str">
        <f>'Class Record'!B15</f>
        <v>Incio</v>
      </c>
      <c r="B9" s="3" t="str">
        <f>'Class Record'!C15</f>
        <v>Junavi</v>
      </c>
      <c r="C9" s="5">
        <v>84</v>
      </c>
      <c r="D9" s="5">
        <v>90</v>
      </c>
      <c r="E9" s="5">
        <v>93</v>
      </c>
      <c r="F9" s="8">
        <f>'Class Record'!AE15</f>
        <v>90.075</v>
      </c>
      <c r="G9" s="10">
        <f t="shared" si="0"/>
        <v>89.26875</v>
      </c>
      <c r="H9" s="3" t="str">
        <f t="shared" si="1"/>
        <v>passed</v>
      </c>
    </row>
    <row r="10" spans="1:8" ht="13.5" customHeight="1">
      <c r="A10" s="3" t="str">
        <f>'Class Record'!B16</f>
        <v>Poquita </v>
      </c>
      <c r="B10" s="3" t="str">
        <f>'Class Record'!C16</f>
        <v>Mia</v>
      </c>
      <c r="C10" s="5">
        <v>70</v>
      </c>
      <c r="D10" s="5">
        <v>75</v>
      </c>
      <c r="E10" s="5">
        <v>80</v>
      </c>
      <c r="F10" s="8">
        <f>'Class Record'!AE16</f>
        <v>86.725</v>
      </c>
      <c r="G10" s="10">
        <f t="shared" si="0"/>
        <v>77.93125</v>
      </c>
      <c r="H10" s="3" t="str">
        <f t="shared" si="1"/>
        <v>passed</v>
      </c>
    </row>
    <row r="11" spans="1:8" ht="12.75">
      <c r="A11" s="3" t="str">
        <f>'Class Record'!B17</f>
        <v>Hinggo</v>
      </c>
      <c r="B11" s="3" t="str">
        <f>'Class Record'!C17</f>
        <v>Jane</v>
      </c>
      <c r="C11" s="5">
        <v>77</v>
      </c>
      <c r="D11" s="5">
        <v>70</v>
      </c>
      <c r="E11" s="5">
        <v>75</v>
      </c>
      <c r="F11" s="8">
        <f>'Class Record'!AE17</f>
        <v>100.4</v>
      </c>
      <c r="G11" s="10">
        <f t="shared" si="0"/>
        <v>80.6</v>
      </c>
      <c r="H11" s="3" t="str">
        <f t="shared" si="1"/>
        <v>passed</v>
      </c>
    </row>
    <row r="12" spans="1:8" ht="12.75">
      <c r="A12" s="3" t="str">
        <f>'Class Record'!B18</f>
        <v>Luzon</v>
      </c>
      <c r="B12" s="3" t="str">
        <f>'Class Record'!C18</f>
        <v>Ritchel</v>
      </c>
      <c r="C12" s="5">
        <v>77</v>
      </c>
      <c r="D12" s="5">
        <v>70</v>
      </c>
      <c r="E12" s="5">
        <v>75</v>
      </c>
      <c r="F12" s="8">
        <f>'Class Record'!AE18</f>
        <v>86.1</v>
      </c>
      <c r="G12" s="10">
        <f t="shared" si="0"/>
        <v>77.025</v>
      </c>
      <c r="H12" s="3" t="str">
        <f t="shared" si="1"/>
        <v>passed</v>
      </c>
    </row>
    <row r="13" spans="1:8" ht="12.75">
      <c r="A13" s="3" t="str">
        <f>'Class Record'!B19</f>
        <v>Niepes</v>
      </c>
      <c r="B13" s="3" t="str">
        <f>'Class Record'!C19</f>
        <v>Roly Jean</v>
      </c>
      <c r="C13" s="5">
        <v>77</v>
      </c>
      <c r="D13" s="5">
        <v>70</v>
      </c>
      <c r="E13" s="5">
        <v>75</v>
      </c>
      <c r="F13" s="8">
        <f>'Class Record'!AE19</f>
        <v>94.1</v>
      </c>
      <c r="G13" s="10">
        <f t="shared" si="0"/>
        <v>79.025</v>
      </c>
      <c r="H13" s="3" t="str">
        <f t="shared" si="1"/>
        <v>passed</v>
      </c>
    </row>
    <row r="14" spans="1:8" ht="12.75">
      <c r="A14" s="3" t="str">
        <f>'Class Record'!B20</f>
        <v>Olin</v>
      </c>
      <c r="B14" s="3" t="str">
        <f>'Class Record'!C20</f>
        <v>Mylene Joy</v>
      </c>
      <c r="C14" s="5">
        <v>70</v>
      </c>
      <c r="D14" s="5">
        <v>75</v>
      </c>
      <c r="E14" s="5">
        <v>70</v>
      </c>
      <c r="F14" s="8">
        <f>'Class Record'!AE20</f>
        <v>92.75</v>
      </c>
      <c r="G14" s="10">
        <f t="shared" si="0"/>
        <v>76.9375</v>
      </c>
      <c r="H14" s="3" t="str">
        <f>IF(G14&lt;74.5,"failed","passed")</f>
        <v>passed</v>
      </c>
    </row>
    <row r="15" spans="1:8" ht="12.75">
      <c r="A15" s="11"/>
      <c r="B15" s="11"/>
      <c r="C15" s="12"/>
      <c r="D15" s="12"/>
      <c r="E15" s="12"/>
      <c r="F15" s="13"/>
      <c r="G15" s="14"/>
      <c r="H15" s="11"/>
    </row>
    <row r="17" ht="12.75">
      <c r="A17" s="1" t="s">
        <v>54</v>
      </c>
    </row>
    <row r="18" spans="2:9" ht="15.75">
      <c r="B18" s="1" t="s">
        <v>55</v>
      </c>
      <c r="G18" s="53" t="s">
        <v>80</v>
      </c>
      <c r="H18" s="53"/>
      <c r="I18" s="1">
        <f>COUNTIF(G3:G14,"&gt;74.4")</f>
        <v>10</v>
      </c>
    </row>
    <row r="19" spans="2:9" ht="15.75">
      <c r="B19" s="1" t="s">
        <v>56</v>
      </c>
      <c r="G19" s="53" t="s">
        <v>81</v>
      </c>
      <c r="H19" s="53"/>
      <c r="I19" s="1">
        <f>COUNTIF(G3:G14,"&lt;74.5")</f>
        <v>1</v>
      </c>
    </row>
    <row r="22" spans="1:6" ht="15.75">
      <c r="A22" s="35" t="s">
        <v>57</v>
      </c>
      <c r="B22" s="35"/>
      <c r="C22" s="35"/>
      <c r="D22" s="35"/>
      <c r="E22" s="35"/>
      <c r="F22" s="35"/>
    </row>
    <row r="23" spans="1:6" ht="12.75">
      <c r="A23" s="54" t="s">
        <v>58</v>
      </c>
      <c r="B23" s="3"/>
      <c r="C23" s="3"/>
      <c r="D23" s="3"/>
      <c r="E23" s="3"/>
      <c r="F23" s="3"/>
    </row>
    <row r="24" spans="1:6" ht="12.75">
      <c r="A24" s="54"/>
      <c r="B24" s="5">
        <v>50</v>
      </c>
      <c r="C24" s="5">
        <v>40</v>
      </c>
      <c r="D24" s="5">
        <v>30</v>
      </c>
      <c r="E24" s="5">
        <v>20</v>
      </c>
      <c r="F24" s="5">
        <v>10</v>
      </c>
    </row>
    <row r="25" spans="1:6" ht="12.75">
      <c r="A25" s="3"/>
      <c r="B25" s="9" t="s">
        <v>59</v>
      </c>
      <c r="C25" s="9" t="s">
        <v>60</v>
      </c>
      <c r="D25" s="9" t="s">
        <v>61</v>
      </c>
      <c r="E25" s="9" t="s">
        <v>62</v>
      </c>
      <c r="F25" s="9" t="s">
        <v>63</v>
      </c>
    </row>
    <row r="26" spans="1:6" ht="38.25">
      <c r="A26" s="15" t="s">
        <v>64</v>
      </c>
      <c r="B26" s="15" t="s">
        <v>66</v>
      </c>
      <c r="C26" s="16" t="s">
        <v>67</v>
      </c>
      <c r="D26" s="16" t="s">
        <v>68</v>
      </c>
      <c r="E26" s="16" t="s">
        <v>69</v>
      </c>
      <c r="F26" s="16" t="s">
        <v>70</v>
      </c>
    </row>
    <row r="27" spans="1:6" ht="63.75">
      <c r="A27" s="15" t="s">
        <v>65</v>
      </c>
      <c r="B27" s="15" t="s">
        <v>71</v>
      </c>
      <c r="C27" s="15" t="s">
        <v>72</v>
      </c>
      <c r="D27" s="15" t="s">
        <v>73</v>
      </c>
      <c r="E27" s="15"/>
      <c r="F27" s="15" t="s">
        <v>74</v>
      </c>
    </row>
  </sheetData>
  <mergeCells count="11">
    <mergeCell ref="C1:C2"/>
    <mergeCell ref="G1:G2"/>
    <mergeCell ref="H1:H2"/>
    <mergeCell ref="A22:F22"/>
    <mergeCell ref="A23:A24"/>
    <mergeCell ref="G18:H18"/>
    <mergeCell ref="G19:H19"/>
    <mergeCell ref="A1:B2"/>
    <mergeCell ref="F1:F2"/>
    <mergeCell ref="E1:E2"/>
    <mergeCell ref="D1:D2"/>
  </mergeCells>
  <conditionalFormatting sqref="H3:H15">
    <cfRule type="cellIs" priority="1" dxfId="1" operator="equal" stopIfTrue="1">
      <formula>"passed"</formula>
    </cfRule>
    <cfRule type="cellIs" priority="2" dxfId="2" operator="equal" stopIfTrue="1">
      <formula>"failed"</formula>
    </cfRule>
  </conditionalFormatting>
  <conditionalFormatting sqref="C8">
    <cfRule type="cellIs" priority="3" dxfId="2" operator="equal" stopIfTrue="1">
      <formula>50</formula>
    </cfRule>
  </conditionalFormatting>
  <conditionalFormatting sqref="C10 C14 D11:D13 E14">
    <cfRule type="cellIs" priority="4" dxfId="2" operator="equal" stopIfTrue="1">
      <formula>70</formula>
    </cfRule>
  </conditionalFormatting>
  <conditionalFormatting sqref="G3:G14">
    <cfRule type="cellIs" priority="5" dxfId="2" operator="lessThan" stopIfTrue="1">
      <formula>74.5</formula>
    </cfRule>
    <cfRule type="cellIs" priority="6" dxfId="1" operator="greaterThan" stopIfTrue="1">
      <formula>74.5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"/>
  <sheetViews>
    <sheetView workbookViewId="0" topLeftCell="D1">
      <selection activeCell="W27" sqref="W27"/>
    </sheetView>
  </sheetViews>
  <sheetFormatPr defaultColWidth="9.140625" defaultRowHeight="12.75"/>
  <cols>
    <col min="1" max="1" width="3.00390625" style="1" customWidth="1"/>
    <col min="2" max="2" width="9.140625" style="1" customWidth="1"/>
    <col min="3" max="3" width="14.28125" style="1" customWidth="1"/>
    <col min="4" max="4" width="3.00390625" style="1" customWidth="1"/>
    <col min="5" max="5" width="0.9921875" style="1" customWidth="1"/>
    <col min="6" max="6" width="3.140625" style="1" customWidth="1"/>
    <col min="7" max="7" width="3.421875" style="1" customWidth="1"/>
    <col min="8" max="8" width="3.28125" style="1" customWidth="1"/>
    <col min="9" max="9" width="4.00390625" style="1" customWidth="1"/>
    <col min="10" max="11" width="3.8515625" style="1" customWidth="1"/>
    <col min="12" max="12" width="3.28125" style="1" customWidth="1"/>
    <col min="13" max="13" width="3.8515625" style="1" customWidth="1"/>
    <col min="14" max="14" width="4.00390625" style="1" customWidth="1"/>
    <col min="15" max="15" width="3.7109375" style="1" customWidth="1"/>
    <col min="16" max="17" width="4.00390625" style="1" customWidth="1"/>
    <col min="18" max="18" width="3.00390625" style="1" customWidth="1"/>
    <col min="19" max="19" width="6.8515625" style="1" customWidth="1"/>
    <col min="20" max="20" width="3.57421875" style="1" customWidth="1"/>
    <col min="21" max="21" width="4.140625" style="1" customWidth="1"/>
    <col min="22" max="22" width="3.421875" style="1" customWidth="1"/>
    <col min="23" max="23" width="6.28125" style="1" customWidth="1"/>
    <col min="24" max="24" width="4.00390625" style="1" customWidth="1"/>
    <col min="25" max="25" width="4.7109375" style="1" customWidth="1"/>
    <col min="26" max="26" width="3.421875" style="1" customWidth="1"/>
    <col min="27" max="27" width="5.421875" style="1" customWidth="1"/>
    <col min="28" max="29" width="3.8515625" style="1" customWidth="1"/>
    <col min="30" max="30" width="3.7109375" style="1" customWidth="1"/>
    <col min="31" max="31" width="8.140625" style="1" customWidth="1"/>
    <col min="32" max="32" width="4.140625" style="1" customWidth="1"/>
    <col min="33" max="33" width="10.140625" style="1" customWidth="1"/>
    <col min="34" max="16384" width="9.140625" style="1" customWidth="1"/>
  </cols>
  <sheetData>
    <row r="1" spans="1:33" ht="15.75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ht="15.75">
      <c r="A2" s="36" t="s">
        <v>51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5.7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3" ht="15.7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3" ht="42" customHeight="1">
      <c r="A5" s="49"/>
      <c r="B5" s="49"/>
      <c r="C5" s="49"/>
      <c r="D5" s="49"/>
      <c r="E5" s="3"/>
      <c r="F5" s="52" t="s">
        <v>37</v>
      </c>
      <c r="G5" s="52"/>
      <c r="H5" s="52"/>
      <c r="I5" s="47" t="s">
        <v>41</v>
      </c>
      <c r="J5" s="47" t="s">
        <v>42</v>
      </c>
      <c r="K5" s="48">
        <v>0.1</v>
      </c>
      <c r="L5" s="46" t="s">
        <v>43</v>
      </c>
      <c r="M5" s="46"/>
      <c r="N5" s="46"/>
      <c r="O5" s="46"/>
      <c r="P5" s="44" t="s">
        <v>41</v>
      </c>
      <c r="Q5" s="44" t="s">
        <v>42</v>
      </c>
      <c r="R5" s="45">
        <v>0.2</v>
      </c>
      <c r="S5" s="20" t="s">
        <v>44</v>
      </c>
      <c r="T5" s="41" t="s">
        <v>41</v>
      </c>
      <c r="U5" s="41" t="s">
        <v>42</v>
      </c>
      <c r="V5" s="42">
        <v>0.2</v>
      </c>
      <c r="W5" s="22" t="s">
        <v>45</v>
      </c>
      <c r="X5" s="43" t="s">
        <v>41</v>
      </c>
      <c r="Y5" s="43" t="s">
        <v>42</v>
      </c>
      <c r="Z5" s="38">
        <v>0.25</v>
      </c>
      <c r="AA5" s="25" t="s">
        <v>46</v>
      </c>
      <c r="AB5" s="39" t="s">
        <v>41</v>
      </c>
      <c r="AC5" s="39" t="s">
        <v>42</v>
      </c>
      <c r="AD5" s="40">
        <v>0.25</v>
      </c>
      <c r="AE5" s="28" t="s">
        <v>47</v>
      </c>
      <c r="AF5" s="4">
        <v>0.1</v>
      </c>
      <c r="AG5" s="32" t="s">
        <v>48</v>
      </c>
    </row>
    <row r="6" spans="1:33" ht="12.75">
      <c r="A6" s="49"/>
      <c r="B6" s="49"/>
      <c r="C6" s="49"/>
      <c r="D6" s="49"/>
      <c r="E6" s="3"/>
      <c r="F6" s="3" t="s">
        <v>38</v>
      </c>
      <c r="G6" s="3" t="s">
        <v>39</v>
      </c>
      <c r="H6" s="3" t="s">
        <v>40</v>
      </c>
      <c r="I6" s="47"/>
      <c r="J6" s="47"/>
      <c r="K6" s="48"/>
      <c r="L6" s="5">
        <v>1</v>
      </c>
      <c r="M6" s="5">
        <v>2</v>
      </c>
      <c r="N6" s="5">
        <v>3</v>
      </c>
      <c r="O6" s="5">
        <v>4</v>
      </c>
      <c r="P6" s="44"/>
      <c r="Q6" s="44"/>
      <c r="R6" s="45"/>
      <c r="S6" s="5">
        <v>1</v>
      </c>
      <c r="T6" s="41"/>
      <c r="U6" s="41"/>
      <c r="V6" s="42"/>
      <c r="W6" s="5">
        <v>1</v>
      </c>
      <c r="X6" s="43"/>
      <c r="Y6" s="43"/>
      <c r="Z6" s="38"/>
      <c r="AA6" s="5">
        <v>1</v>
      </c>
      <c r="AB6" s="39"/>
      <c r="AC6" s="39"/>
      <c r="AD6" s="40"/>
      <c r="AE6" s="29"/>
      <c r="AF6" s="5">
        <v>10</v>
      </c>
      <c r="AG6" s="33" t="s">
        <v>49</v>
      </c>
    </row>
    <row r="7" spans="1:33" ht="12.75">
      <c r="A7" s="6" t="s">
        <v>2</v>
      </c>
      <c r="B7" s="7" t="s">
        <v>3</v>
      </c>
      <c r="C7" s="7" t="s">
        <v>4</v>
      </c>
      <c r="D7" s="7" t="s">
        <v>5</v>
      </c>
      <c r="E7" s="6"/>
      <c r="F7" s="7">
        <v>10</v>
      </c>
      <c r="G7" s="7">
        <v>10</v>
      </c>
      <c r="H7" s="7">
        <v>5</v>
      </c>
      <c r="I7" s="17">
        <v>25</v>
      </c>
      <c r="J7" s="18">
        <f>25/25*50+50</f>
        <v>100</v>
      </c>
      <c r="K7" s="18">
        <f>J7*10%</f>
        <v>10</v>
      </c>
      <c r="L7" s="6">
        <v>10</v>
      </c>
      <c r="M7" s="6">
        <v>10</v>
      </c>
      <c r="N7" s="6">
        <v>10</v>
      </c>
      <c r="O7" s="6">
        <v>10</v>
      </c>
      <c r="P7" s="19">
        <v>40</v>
      </c>
      <c r="Q7" s="19">
        <f>P7/40*50+50</f>
        <v>100</v>
      </c>
      <c r="R7" s="19">
        <v>20</v>
      </c>
      <c r="S7" s="6">
        <v>10</v>
      </c>
      <c r="T7" s="21">
        <v>10</v>
      </c>
      <c r="U7" s="21">
        <f>T7/10*50+50</f>
        <v>100</v>
      </c>
      <c r="V7" s="21">
        <v>20</v>
      </c>
      <c r="W7" s="7">
        <v>10</v>
      </c>
      <c r="X7" s="23">
        <v>10</v>
      </c>
      <c r="Y7" s="23">
        <f>X7/10*50+50</f>
        <v>100</v>
      </c>
      <c r="Z7" s="23">
        <v>25</v>
      </c>
      <c r="AA7" s="5">
        <v>40</v>
      </c>
      <c r="AB7" s="26">
        <v>40</v>
      </c>
      <c r="AC7" s="27">
        <f>AB7/40*50+50</f>
        <v>100</v>
      </c>
      <c r="AD7" s="27">
        <f>AC7*25%</f>
        <v>25</v>
      </c>
      <c r="AE7" s="30">
        <f>AD7+Z7+V7+R7+K7</f>
        <v>100</v>
      </c>
      <c r="AF7" s="5">
        <f>AE7*10%</f>
        <v>10</v>
      </c>
      <c r="AG7" s="33"/>
    </row>
    <row r="8" spans="1:33" ht="12.75">
      <c r="A8" s="6"/>
      <c r="B8" s="50" t="s">
        <v>6</v>
      </c>
      <c r="C8" s="50"/>
      <c r="D8" s="50"/>
      <c r="E8" s="6"/>
      <c r="F8" s="7"/>
      <c r="G8" s="7"/>
      <c r="H8" s="7"/>
      <c r="I8" s="18"/>
      <c r="J8" s="18"/>
      <c r="K8" s="18"/>
      <c r="L8" s="6"/>
      <c r="M8" s="6"/>
      <c r="N8" s="6"/>
      <c r="O8" s="6"/>
      <c r="P8" s="19"/>
      <c r="Q8" s="19"/>
      <c r="R8" s="19"/>
      <c r="S8" s="6"/>
      <c r="T8" s="21"/>
      <c r="U8" s="21"/>
      <c r="V8" s="21"/>
      <c r="W8" s="7"/>
      <c r="X8" s="23"/>
      <c r="Y8" s="23">
        <f aca="true" t="shared" si="0" ref="Y8:Y20">X8/10*50+50</f>
        <v>50</v>
      </c>
      <c r="Z8" s="24"/>
      <c r="AA8" s="3"/>
      <c r="AB8" s="27"/>
      <c r="AC8" s="27">
        <f aca="true" t="shared" si="1" ref="AC8:AC20">AB8/40*50+50</f>
        <v>50</v>
      </c>
      <c r="AD8" s="27"/>
      <c r="AE8" s="30"/>
      <c r="AF8" s="5"/>
      <c r="AG8" s="33"/>
    </row>
    <row r="9" spans="1:33" ht="12.75">
      <c r="A9" s="6">
        <v>1</v>
      </c>
      <c r="B9" s="6" t="s">
        <v>7</v>
      </c>
      <c r="C9" s="6" t="s">
        <v>8</v>
      </c>
      <c r="D9" s="6" t="s">
        <v>9</v>
      </c>
      <c r="E9" s="6"/>
      <c r="F9" s="7">
        <v>9</v>
      </c>
      <c r="G9" s="7">
        <v>8</v>
      </c>
      <c r="H9" s="7">
        <v>5</v>
      </c>
      <c r="I9" s="17">
        <f>F9+G9+H9</f>
        <v>22</v>
      </c>
      <c r="J9" s="18">
        <f>I9/25*50+50</f>
        <v>94</v>
      </c>
      <c r="K9" s="18">
        <f>J9*10%</f>
        <v>9.4</v>
      </c>
      <c r="L9" s="6">
        <v>10</v>
      </c>
      <c r="M9" s="6">
        <v>10</v>
      </c>
      <c r="N9" s="6">
        <v>8</v>
      </c>
      <c r="O9" s="6">
        <v>10</v>
      </c>
      <c r="P9" s="19">
        <f>L9+M9+N9+O9</f>
        <v>38</v>
      </c>
      <c r="Q9" s="19">
        <f>P9/40*50+50</f>
        <v>97.5</v>
      </c>
      <c r="R9" s="19">
        <f>AVERAGE(Q9*20%)</f>
        <v>19.5</v>
      </c>
      <c r="S9" s="6">
        <v>10</v>
      </c>
      <c r="T9" s="21">
        <v>10</v>
      </c>
      <c r="U9" s="21">
        <f aca="true" t="shared" si="2" ref="U9:U20">T9/10*50+50</f>
        <v>100</v>
      </c>
      <c r="V9" s="21">
        <f>AVERAGE(U9*20%)</f>
        <v>20</v>
      </c>
      <c r="W9" s="7">
        <v>9</v>
      </c>
      <c r="X9" s="23">
        <v>9</v>
      </c>
      <c r="Y9" s="23">
        <f t="shared" si="0"/>
        <v>95</v>
      </c>
      <c r="Z9" s="24">
        <f>AVERAGE(Y9*25%)</f>
        <v>23.75</v>
      </c>
      <c r="AA9" s="3">
        <v>20</v>
      </c>
      <c r="AB9" s="26">
        <v>20</v>
      </c>
      <c r="AC9" s="27">
        <f t="shared" si="1"/>
        <v>75</v>
      </c>
      <c r="AD9" s="27">
        <f aca="true" t="shared" si="3" ref="AD9:AD20">AC9*25%</f>
        <v>18.75</v>
      </c>
      <c r="AE9" s="31">
        <f>AD9+Z9+V9+R9+K9</f>
        <v>91.4</v>
      </c>
      <c r="AF9" s="5">
        <f>AE9*10%</f>
        <v>9.14</v>
      </c>
      <c r="AG9" s="33" t="str">
        <f>IF(AE9&lt;74.5,"failed","passed")</f>
        <v>passed</v>
      </c>
    </row>
    <row r="10" spans="1:33" ht="12.75">
      <c r="A10" s="6">
        <v>2</v>
      </c>
      <c r="B10" s="6" t="s">
        <v>10</v>
      </c>
      <c r="C10" s="6" t="s">
        <v>11</v>
      </c>
      <c r="D10" s="6" t="s">
        <v>12</v>
      </c>
      <c r="E10" s="6"/>
      <c r="F10" s="7">
        <v>10</v>
      </c>
      <c r="G10" s="7">
        <v>10</v>
      </c>
      <c r="H10" s="7">
        <v>5</v>
      </c>
      <c r="I10" s="17">
        <f>F10+G10+H10</f>
        <v>25</v>
      </c>
      <c r="J10" s="18">
        <f>I10/25*50+50</f>
        <v>100</v>
      </c>
      <c r="K10" s="18">
        <f>J10*10%</f>
        <v>10</v>
      </c>
      <c r="L10" s="6">
        <v>10</v>
      </c>
      <c r="M10" s="6">
        <v>10</v>
      </c>
      <c r="N10" s="6">
        <v>9</v>
      </c>
      <c r="O10" s="6">
        <v>5</v>
      </c>
      <c r="P10" s="19">
        <f>L10+M10+N10+O10</f>
        <v>34</v>
      </c>
      <c r="Q10" s="19">
        <f>P10/40*50+50</f>
        <v>92.5</v>
      </c>
      <c r="R10" s="19">
        <f>AVERAGE(Q10*20%)</f>
        <v>18.5</v>
      </c>
      <c r="S10" s="6">
        <v>10</v>
      </c>
      <c r="T10" s="21">
        <v>10</v>
      </c>
      <c r="U10" s="21">
        <f t="shared" si="2"/>
        <v>100</v>
      </c>
      <c r="V10" s="21">
        <f>AVERAGE(U10*20%)</f>
        <v>20</v>
      </c>
      <c r="W10" s="7">
        <v>9</v>
      </c>
      <c r="X10" s="23">
        <v>9</v>
      </c>
      <c r="Y10" s="23">
        <f t="shared" si="0"/>
        <v>95</v>
      </c>
      <c r="Z10" s="24">
        <f>AVERAGE(Y10*25%)</f>
        <v>23.75</v>
      </c>
      <c r="AA10" s="3">
        <v>22</v>
      </c>
      <c r="AB10" s="26">
        <v>22</v>
      </c>
      <c r="AC10" s="27">
        <f t="shared" si="1"/>
        <v>77.5</v>
      </c>
      <c r="AD10" s="27">
        <f t="shared" si="3"/>
        <v>19.375</v>
      </c>
      <c r="AE10" s="31">
        <f>AD10+Z10+V10+R10+K10</f>
        <v>91.625</v>
      </c>
      <c r="AF10" s="5">
        <f>AE10*10%</f>
        <v>9.1625</v>
      </c>
      <c r="AG10" s="33" t="str">
        <f>IF(AE10&lt;74.5,"failed","passed")</f>
        <v>passed</v>
      </c>
    </row>
    <row r="11" spans="1:33" ht="12.75">
      <c r="A11" s="51" t="s">
        <v>13</v>
      </c>
      <c r="B11" s="51"/>
      <c r="C11" s="51"/>
      <c r="D11" s="51"/>
      <c r="E11" s="51"/>
      <c r="F11" s="51"/>
      <c r="G11" s="51"/>
      <c r="H11" s="51"/>
      <c r="I11" s="51"/>
      <c r="J11" s="5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7"/>
      <c r="X11" s="7"/>
      <c r="Y11" s="7"/>
      <c r="Z11" s="3"/>
      <c r="AA11" s="3"/>
      <c r="AB11" s="3"/>
      <c r="AC11" s="6"/>
      <c r="AD11" s="3"/>
      <c r="AE11" s="34"/>
      <c r="AF11" s="5"/>
      <c r="AG11" s="33"/>
    </row>
    <row r="12" spans="1:33" ht="12.75">
      <c r="A12" s="6">
        <v>1</v>
      </c>
      <c r="B12" s="6" t="s">
        <v>14</v>
      </c>
      <c r="C12" s="6" t="s">
        <v>15</v>
      </c>
      <c r="D12" s="6" t="s">
        <v>16</v>
      </c>
      <c r="E12" s="6"/>
      <c r="F12" s="7">
        <v>10</v>
      </c>
      <c r="G12" s="7">
        <v>10</v>
      </c>
      <c r="H12" s="7">
        <v>5</v>
      </c>
      <c r="I12" s="17">
        <f aca="true" t="shared" si="4" ref="I12:I20">F12+G12+H12</f>
        <v>25</v>
      </c>
      <c r="J12" s="18">
        <f>25/25*50+50</f>
        <v>100</v>
      </c>
      <c r="K12" s="18">
        <f aca="true" t="shared" si="5" ref="K12:K20">J12*10%</f>
        <v>10</v>
      </c>
      <c r="L12" s="6">
        <v>10</v>
      </c>
      <c r="M12" s="6">
        <v>8</v>
      </c>
      <c r="N12" s="6">
        <v>7</v>
      </c>
      <c r="O12" s="6">
        <v>10</v>
      </c>
      <c r="P12" s="19">
        <f aca="true" t="shared" si="6" ref="P12:P20">SUM(L12:O12)</f>
        <v>35</v>
      </c>
      <c r="Q12" s="19">
        <f>P12/40*50+50</f>
        <v>93.75</v>
      </c>
      <c r="R12" s="19">
        <f aca="true" t="shared" si="7" ref="R12:R20">AVERAGE(Q12*20%)</f>
        <v>18.75</v>
      </c>
      <c r="S12" s="6">
        <v>10</v>
      </c>
      <c r="T12" s="21">
        <v>10</v>
      </c>
      <c r="U12" s="21">
        <f t="shared" si="2"/>
        <v>100</v>
      </c>
      <c r="V12" s="21">
        <f aca="true" t="shared" si="8" ref="V12:V20">AVERAGE(U12*20%)</f>
        <v>20</v>
      </c>
      <c r="W12" s="7">
        <v>10</v>
      </c>
      <c r="X12" s="23">
        <v>10</v>
      </c>
      <c r="Y12" s="23">
        <f t="shared" si="0"/>
        <v>100</v>
      </c>
      <c r="Z12" s="24">
        <f aca="true" t="shared" si="9" ref="Z12:Z20">AVERAGE(Y12*25%)</f>
        <v>25</v>
      </c>
      <c r="AA12" s="3">
        <v>30</v>
      </c>
      <c r="AB12" s="26">
        <v>30</v>
      </c>
      <c r="AC12" s="27">
        <f t="shared" si="1"/>
        <v>87.5</v>
      </c>
      <c r="AD12" s="27">
        <f t="shared" si="3"/>
        <v>21.875</v>
      </c>
      <c r="AE12" s="31">
        <f aca="true" t="shared" si="10" ref="AE12:AE20">AD12+Z12+V12+R12+K12</f>
        <v>95.625</v>
      </c>
      <c r="AF12" s="5">
        <f aca="true" t="shared" si="11" ref="AF12:AF20">AE12*10%</f>
        <v>9.5625</v>
      </c>
      <c r="AG12" s="33" t="str">
        <f aca="true" t="shared" si="12" ref="AG12:AG20">IF(AE12&lt;74.5,"failed","passed")</f>
        <v>passed</v>
      </c>
    </row>
    <row r="13" spans="1:33" ht="12.75">
      <c r="A13" s="6">
        <v>2</v>
      </c>
      <c r="B13" s="6" t="s">
        <v>17</v>
      </c>
      <c r="C13" s="6" t="s">
        <v>18</v>
      </c>
      <c r="D13" s="6" t="s">
        <v>19</v>
      </c>
      <c r="E13" s="6"/>
      <c r="F13" s="7">
        <v>10</v>
      </c>
      <c r="G13" s="7">
        <v>10</v>
      </c>
      <c r="H13" s="7">
        <v>5</v>
      </c>
      <c r="I13" s="17">
        <f t="shared" si="4"/>
        <v>25</v>
      </c>
      <c r="J13" s="18">
        <f aca="true" t="shared" si="13" ref="J13:J20">I13/25*50+50</f>
        <v>100</v>
      </c>
      <c r="K13" s="18">
        <f t="shared" si="5"/>
        <v>10</v>
      </c>
      <c r="L13" s="6">
        <v>10</v>
      </c>
      <c r="M13" s="6">
        <v>10</v>
      </c>
      <c r="N13" s="6">
        <v>5</v>
      </c>
      <c r="O13" s="6">
        <v>10</v>
      </c>
      <c r="P13" s="19">
        <f t="shared" si="6"/>
        <v>35</v>
      </c>
      <c r="Q13" s="19">
        <f aca="true" t="shared" si="14" ref="Q13:Q20">P13/40*50+50</f>
        <v>93.75</v>
      </c>
      <c r="R13" s="19">
        <f t="shared" si="7"/>
        <v>18.75</v>
      </c>
      <c r="S13" s="6">
        <v>10</v>
      </c>
      <c r="T13" s="21">
        <v>10</v>
      </c>
      <c r="U13" s="21">
        <f t="shared" si="2"/>
        <v>100</v>
      </c>
      <c r="V13" s="21">
        <f t="shared" si="8"/>
        <v>20</v>
      </c>
      <c r="W13" s="7">
        <v>9</v>
      </c>
      <c r="X13" s="23">
        <v>10</v>
      </c>
      <c r="Y13" s="23">
        <f t="shared" si="0"/>
        <v>100</v>
      </c>
      <c r="Z13" s="24">
        <f t="shared" si="9"/>
        <v>25</v>
      </c>
      <c r="AA13" s="3">
        <v>23</v>
      </c>
      <c r="AB13" s="26">
        <v>23</v>
      </c>
      <c r="AC13" s="27">
        <f t="shared" si="1"/>
        <v>78.75</v>
      </c>
      <c r="AD13" s="27">
        <f t="shared" si="3"/>
        <v>19.6875</v>
      </c>
      <c r="AE13" s="31">
        <f t="shared" si="10"/>
        <v>93.4375</v>
      </c>
      <c r="AF13" s="5">
        <f t="shared" si="11"/>
        <v>9.34375</v>
      </c>
      <c r="AG13" s="33" t="str">
        <f t="shared" si="12"/>
        <v>passed</v>
      </c>
    </row>
    <row r="14" spans="1:33" ht="12.75">
      <c r="A14" s="6">
        <v>3</v>
      </c>
      <c r="B14" s="6" t="s">
        <v>20</v>
      </c>
      <c r="C14" s="6" t="s">
        <v>21</v>
      </c>
      <c r="D14" s="6" t="s">
        <v>19</v>
      </c>
      <c r="E14" s="6"/>
      <c r="F14" s="7">
        <v>10</v>
      </c>
      <c r="G14" s="7">
        <v>10</v>
      </c>
      <c r="H14" s="7">
        <v>5</v>
      </c>
      <c r="I14" s="17">
        <f t="shared" si="4"/>
        <v>25</v>
      </c>
      <c r="J14" s="18">
        <f t="shared" si="13"/>
        <v>100</v>
      </c>
      <c r="K14" s="18">
        <f t="shared" si="5"/>
        <v>10</v>
      </c>
      <c r="L14" s="6">
        <v>9</v>
      </c>
      <c r="M14" s="6">
        <v>9</v>
      </c>
      <c r="N14" s="6">
        <v>10</v>
      </c>
      <c r="O14" s="6">
        <v>10</v>
      </c>
      <c r="P14" s="19">
        <f t="shared" si="6"/>
        <v>38</v>
      </c>
      <c r="Q14" s="19">
        <f t="shared" si="14"/>
        <v>97.5</v>
      </c>
      <c r="R14" s="19">
        <f t="shared" si="7"/>
        <v>19.5</v>
      </c>
      <c r="S14" s="6">
        <v>10</v>
      </c>
      <c r="T14" s="21">
        <v>10</v>
      </c>
      <c r="U14" s="21">
        <f t="shared" si="2"/>
        <v>100</v>
      </c>
      <c r="V14" s="21">
        <f t="shared" si="8"/>
        <v>20</v>
      </c>
      <c r="W14" s="7">
        <v>9</v>
      </c>
      <c r="X14" s="23">
        <v>9</v>
      </c>
      <c r="Y14" s="23">
        <f t="shared" si="0"/>
        <v>95</v>
      </c>
      <c r="Z14" s="24">
        <f t="shared" si="9"/>
        <v>23.75</v>
      </c>
      <c r="AA14" s="3">
        <v>32</v>
      </c>
      <c r="AB14" s="26">
        <v>32</v>
      </c>
      <c r="AC14" s="27">
        <f t="shared" si="1"/>
        <v>90</v>
      </c>
      <c r="AD14" s="27">
        <f t="shared" si="3"/>
        <v>22.5</v>
      </c>
      <c r="AE14" s="31">
        <f t="shared" si="10"/>
        <v>95.75</v>
      </c>
      <c r="AF14" s="5">
        <f t="shared" si="11"/>
        <v>9.575000000000001</v>
      </c>
      <c r="AG14" s="33" t="str">
        <f t="shared" si="12"/>
        <v>passed</v>
      </c>
    </row>
    <row r="15" spans="1:33" ht="12.75">
      <c r="A15" s="6">
        <v>4</v>
      </c>
      <c r="B15" s="6" t="s">
        <v>20</v>
      </c>
      <c r="C15" s="6" t="s">
        <v>22</v>
      </c>
      <c r="D15" s="6" t="s">
        <v>19</v>
      </c>
      <c r="E15" s="6"/>
      <c r="F15" s="7">
        <v>9</v>
      </c>
      <c r="G15" s="7">
        <v>9</v>
      </c>
      <c r="H15" s="7">
        <v>5</v>
      </c>
      <c r="I15" s="17">
        <f t="shared" si="4"/>
        <v>23</v>
      </c>
      <c r="J15" s="18">
        <f t="shared" si="13"/>
        <v>96</v>
      </c>
      <c r="K15" s="18">
        <f t="shared" si="5"/>
        <v>9.600000000000001</v>
      </c>
      <c r="L15" s="6">
        <v>10</v>
      </c>
      <c r="M15" s="6">
        <v>10</v>
      </c>
      <c r="N15" s="6">
        <v>8</v>
      </c>
      <c r="O15" s="6">
        <v>10</v>
      </c>
      <c r="P15" s="19">
        <f t="shared" si="6"/>
        <v>38</v>
      </c>
      <c r="Q15" s="19">
        <f t="shared" si="14"/>
        <v>97.5</v>
      </c>
      <c r="R15" s="19">
        <f t="shared" si="7"/>
        <v>19.5</v>
      </c>
      <c r="S15" s="6">
        <v>10</v>
      </c>
      <c r="T15" s="21">
        <v>10</v>
      </c>
      <c r="U15" s="21">
        <f t="shared" si="2"/>
        <v>100</v>
      </c>
      <c r="V15" s="21">
        <f t="shared" si="8"/>
        <v>20</v>
      </c>
      <c r="W15" s="7">
        <v>9</v>
      </c>
      <c r="X15" s="23">
        <v>9</v>
      </c>
      <c r="Y15" s="23">
        <f t="shared" si="0"/>
        <v>95</v>
      </c>
      <c r="Z15" s="24">
        <f t="shared" si="9"/>
        <v>23.75</v>
      </c>
      <c r="AA15" s="3">
        <v>31</v>
      </c>
      <c r="AB15" s="26">
        <v>31</v>
      </c>
      <c r="AC15" s="27">
        <f t="shared" si="1"/>
        <v>88.75</v>
      </c>
      <c r="AD15" s="27">
        <f t="shared" si="3"/>
        <v>22.1875</v>
      </c>
      <c r="AE15" s="31">
        <f t="shared" si="10"/>
        <v>95.0375</v>
      </c>
      <c r="AF15" s="5">
        <f t="shared" si="11"/>
        <v>9.50375</v>
      </c>
      <c r="AG15" s="33" t="str">
        <f t="shared" si="12"/>
        <v>passed</v>
      </c>
    </row>
    <row r="16" spans="1:33" ht="12.75">
      <c r="A16" s="6">
        <v>5</v>
      </c>
      <c r="B16" s="6" t="s">
        <v>23</v>
      </c>
      <c r="C16" s="6" t="s">
        <v>24</v>
      </c>
      <c r="D16" s="6" t="s">
        <v>25</v>
      </c>
      <c r="E16" s="6"/>
      <c r="F16" s="7">
        <v>10</v>
      </c>
      <c r="G16" s="7">
        <v>9</v>
      </c>
      <c r="H16" s="7">
        <v>5</v>
      </c>
      <c r="I16" s="17">
        <f t="shared" si="4"/>
        <v>24</v>
      </c>
      <c r="J16" s="18">
        <f t="shared" si="13"/>
        <v>98</v>
      </c>
      <c r="K16" s="18">
        <f t="shared" si="5"/>
        <v>9.8</v>
      </c>
      <c r="L16" s="6">
        <v>9</v>
      </c>
      <c r="M16" s="6">
        <v>10</v>
      </c>
      <c r="N16" s="6">
        <v>9</v>
      </c>
      <c r="O16" s="6">
        <v>10</v>
      </c>
      <c r="P16" s="19">
        <f t="shared" si="6"/>
        <v>38</v>
      </c>
      <c r="Q16" s="19">
        <f t="shared" si="14"/>
        <v>97.5</v>
      </c>
      <c r="R16" s="19">
        <f t="shared" si="7"/>
        <v>19.5</v>
      </c>
      <c r="S16" s="6">
        <v>10</v>
      </c>
      <c r="T16" s="21">
        <v>10</v>
      </c>
      <c r="U16" s="21">
        <f t="shared" si="2"/>
        <v>100</v>
      </c>
      <c r="V16" s="21">
        <f t="shared" si="8"/>
        <v>20</v>
      </c>
      <c r="W16" s="7">
        <v>9</v>
      </c>
      <c r="X16" s="23">
        <v>9</v>
      </c>
      <c r="Y16" s="23">
        <f t="shared" si="0"/>
        <v>95</v>
      </c>
      <c r="Z16" s="24">
        <f t="shared" si="9"/>
        <v>23.75</v>
      </c>
      <c r="AA16" s="3">
        <v>25</v>
      </c>
      <c r="AB16" s="26">
        <v>25</v>
      </c>
      <c r="AC16" s="27">
        <f t="shared" si="1"/>
        <v>81.25</v>
      </c>
      <c r="AD16" s="27">
        <f t="shared" si="3"/>
        <v>20.3125</v>
      </c>
      <c r="AE16" s="31">
        <f t="shared" si="10"/>
        <v>93.3625</v>
      </c>
      <c r="AF16" s="5">
        <f t="shared" si="11"/>
        <v>9.33625</v>
      </c>
      <c r="AG16" s="33" t="str">
        <f t="shared" si="12"/>
        <v>passed</v>
      </c>
    </row>
    <row r="17" spans="1:33" ht="12.75">
      <c r="A17" s="6">
        <v>6</v>
      </c>
      <c r="B17" s="6" t="s">
        <v>26</v>
      </c>
      <c r="C17" s="6" t="s">
        <v>27</v>
      </c>
      <c r="D17" s="6" t="s">
        <v>28</v>
      </c>
      <c r="E17" s="6"/>
      <c r="F17" s="7">
        <v>20</v>
      </c>
      <c r="G17" s="7">
        <v>20</v>
      </c>
      <c r="H17" s="7">
        <v>6</v>
      </c>
      <c r="I17" s="17">
        <f t="shared" si="4"/>
        <v>46</v>
      </c>
      <c r="J17" s="18">
        <f t="shared" si="13"/>
        <v>142</v>
      </c>
      <c r="K17" s="18">
        <f t="shared" si="5"/>
        <v>14.200000000000001</v>
      </c>
      <c r="L17" s="6">
        <v>9</v>
      </c>
      <c r="M17" s="6">
        <v>10</v>
      </c>
      <c r="N17" s="6">
        <v>9</v>
      </c>
      <c r="O17" s="6">
        <v>10</v>
      </c>
      <c r="P17" s="19">
        <f t="shared" si="6"/>
        <v>38</v>
      </c>
      <c r="Q17" s="19">
        <f t="shared" si="14"/>
        <v>97.5</v>
      </c>
      <c r="R17" s="19">
        <f t="shared" si="7"/>
        <v>19.5</v>
      </c>
      <c r="S17" s="6">
        <v>9</v>
      </c>
      <c r="T17" s="21">
        <v>9</v>
      </c>
      <c r="U17" s="21">
        <f t="shared" si="2"/>
        <v>95</v>
      </c>
      <c r="V17" s="21">
        <f t="shared" si="8"/>
        <v>19</v>
      </c>
      <c r="W17" s="7">
        <v>10</v>
      </c>
      <c r="X17" s="23">
        <v>10</v>
      </c>
      <c r="Y17" s="23">
        <f t="shared" si="0"/>
        <v>100</v>
      </c>
      <c r="Z17" s="24">
        <f t="shared" si="9"/>
        <v>25</v>
      </c>
      <c r="AA17" s="3">
        <v>32</v>
      </c>
      <c r="AB17" s="26">
        <v>32</v>
      </c>
      <c r="AC17" s="27">
        <f t="shared" si="1"/>
        <v>90</v>
      </c>
      <c r="AD17" s="27">
        <f t="shared" si="3"/>
        <v>22.5</v>
      </c>
      <c r="AE17" s="31">
        <f t="shared" si="10"/>
        <v>100.2</v>
      </c>
      <c r="AF17" s="5">
        <f t="shared" si="11"/>
        <v>10.020000000000001</v>
      </c>
      <c r="AG17" s="33" t="str">
        <f t="shared" si="12"/>
        <v>passed</v>
      </c>
    </row>
    <row r="18" spans="1:33" ht="12.75">
      <c r="A18" s="6">
        <v>7</v>
      </c>
      <c r="B18" s="6" t="s">
        <v>29</v>
      </c>
      <c r="C18" s="6" t="s">
        <v>30</v>
      </c>
      <c r="D18" s="6" t="s">
        <v>31</v>
      </c>
      <c r="E18" s="6"/>
      <c r="F18" s="7">
        <v>10</v>
      </c>
      <c r="G18" s="7">
        <v>9</v>
      </c>
      <c r="H18" s="7">
        <v>5</v>
      </c>
      <c r="I18" s="17">
        <f t="shared" si="4"/>
        <v>24</v>
      </c>
      <c r="J18" s="18">
        <f t="shared" si="13"/>
        <v>98</v>
      </c>
      <c r="K18" s="18">
        <f t="shared" si="5"/>
        <v>9.8</v>
      </c>
      <c r="L18" s="6">
        <v>10</v>
      </c>
      <c r="M18" s="6">
        <v>8</v>
      </c>
      <c r="N18" s="6">
        <v>7</v>
      </c>
      <c r="O18" s="6">
        <v>8</v>
      </c>
      <c r="P18" s="19">
        <f t="shared" si="6"/>
        <v>33</v>
      </c>
      <c r="Q18" s="19">
        <f t="shared" si="14"/>
        <v>91.25</v>
      </c>
      <c r="R18" s="19">
        <f t="shared" si="7"/>
        <v>18.25</v>
      </c>
      <c r="S18" s="6">
        <v>10</v>
      </c>
      <c r="T18" s="21">
        <v>10</v>
      </c>
      <c r="U18" s="21">
        <f t="shared" si="2"/>
        <v>100</v>
      </c>
      <c r="V18" s="21">
        <f t="shared" si="8"/>
        <v>20</v>
      </c>
      <c r="W18" s="7">
        <v>10</v>
      </c>
      <c r="X18" s="23">
        <v>10</v>
      </c>
      <c r="Y18" s="23">
        <f t="shared" si="0"/>
        <v>100</v>
      </c>
      <c r="Z18" s="24">
        <f t="shared" si="9"/>
        <v>25</v>
      </c>
      <c r="AA18" s="3">
        <v>24</v>
      </c>
      <c r="AB18" s="26">
        <v>24</v>
      </c>
      <c r="AC18" s="27">
        <f t="shared" si="1"/>
        <v>80</v>
      </c>
      <c r="AD18" s="27">
        <f t="shared" si="3"/>
        <v>20</v>
      </c>
      <c r="AE18" s="31">
        <f t="shared" si="10"/>
        <v>93.05</v>
      </c>
      <c r="AF18" s="5">
        <f t="shared" si="11"/>
        <v>9.305</v>
      </c>
      <c r="AG18" s="33" t="str">
        <f t="shared" si="12"/>
        <v>passed</v>
      </c>
    </row>
    <row r="19" spans="1:33" ht="12.75">
      <c r="A19" s="6">
        <v>8</v>
      </c>
      <c r="B19" s="6" t="s">
        <v>32</v>
      </c>
      <c r="C19" s="6" t="s">
        <v>33</v>
      </c>
      <c r="D19" s="6" t="s">
        <v>34</v>
      </c>
      <c r="E19" s="6"/>
      <c r="F19" s="7">
        <v>10</v>
      </c>
      <c r="G19" s="7">
        <v>9</v>
      </c>
      <c r="H19" s="7"/>
      <c r="I19" s="17">
        <f t="shared" si="4"/>
        <v>19</v>
      </c>
      <c r="J19" s="18">
        <f t="shared" si="13"/>
        <v>88</v>
      </c>
      <c r="K19" s="18">
        <f t="shared" si="5"/>
        <v>8.8</v>
      </c>
      <c r="L19" s="6">
        <v>10</v>
      </c>
      <c r="M19" s="6">
        <v>9</v>
      </c>
      <c r="N19" s="6">
        <v>10</v>
      </c>
      <c r="O19" s="6">
        <v>8</v>
      </c>
      <c r="P19" s="19">
        <f t="shared" si="6"/>
        <v>37</v>
      </c>
      <c r="Q19" s="19">
        <f t="shared" si="14"/>
        <v>96.25</v>
      </c>
      <c r="R19" s="19">
        <f t="shared" si="7"/>
        <v>19.25</v>
      </c>
      <c r="S19" s="6">
        <v>10</v>
      </c>
      <c r="T19" s="21">
        <v>9</v>
      </c>
      <c r="U19" s="21">
        <f t="shared" si="2"/>
        <v>95</v>
      </c>
      <c r="V19" s="21">
        <f t="shared" si="8"/>
        <v>19</v>
      </c>
      <c r="W19" s="7">
        <v>10</v>
      </c>
      <c r="X19" s="23">
        <v>10</v>
      </c>
      <c r="Y19" s="23">
        <f t="shared" si="0"/>
        <v>100</v>
      </c>
      <c r="Z19" s="24">
        <f t="shared" si="9"/>
        <v>25</v>
      </c>
      <c r="AA19" s="3">
        <v>40</v>
      </c>
      <c r="AB19" s="26">
        <v>40</v>
      </c>
      <c r="AC19" s="27">
        <f t="shared" si="1"/>
        <v>100</v>
      </c>
      <c r="AD19" s="27">
        <f t="shared" si="3"/>
        <v>25</v>
      </c>
      <c r="AE19" s="31">
        <f t="shared" si="10"/>
        <v>97.05</v>
      </c>
      <c r="AF19" s="5">
        <f t="shared" si="11"/>
        <v>9.705</v>
      </c>
      <c r="AG19" s="33" t="str">
        <f t="shared" si="12"/>
        <v>passed</v>
      </c>
    </row>
    <row r="20" spans="1:33" ht="12.75">
      <c r="A20" s="6">
        <v>9</v>
      </c>
      <c r="B20" s="6" t="s">
        <v>35</v>
      </c>
      <c r="C20" s="6" t="s">
        <v>36</v>
      </c>
      <c r="D20" s="6" t="s">
        <v>31</v>
      </c>
      <c r="E20" s="6"/>
      <c r="F20" s="7">
        <v>10</v>
      </c>
      <c r="G20" s="7">
        <v>10</v>
      </c>
      <c r="H20" s="7">
        <v>5</v>
      </c>
      <c r="I20" s="17">
        <f t="shared" si="4"/>
        <v>25</v>
      </c>
      <c r="J20" s="18">
        <f t="shared" si="13"/>
        <v>100</v>
      </c>
      <c r="K20" s="18">
        <f t="shared" si="5"/>
        <v>10</v>
      </c>
      <c r="L20" s="6">
        <v>10</v>
      </c>
      <c r="M20" s="6">
        <v>10</v>
      </c>
      <c r="N20" s="6">
        <v>9</v>
      </c>
      <c r="O20" s="6">
        <v>8</v>
      </c>
      <c r="P20" s="19">
        <f t="shared" si="6"/>
        <v>37</v>
      </c>
      <c r="Q20" s="19">
        <f t="shared" si="14"/>
        <v>96.25</v>
      </c>
      <c r="R20" s="19">
        <f t="shared" si="7"/>
        <v>19.25</v>
      </c>
      <c r="S20" s="6">
        <v>9</v>
      </c>
      <c r="T20" s="21">
        <v>9</v>
      </c>
      <c r="U20" s="21">
        <f t="shared" si="2"/>
        <v>95</v>
      </c>
      <c r="V20" s="21">
        <f t="shared" si="8"/>
        <v>19</v>
      </c>
      <c r="W20" s="7">
        <v>9</v>
      </c>
      <c r="X20" s="23">
        <v>9</v>
      </c>
      <c r="Y20" s="23">
        <f t="shared" si="0"/>
        <v>95</v>
      </c>
      <c r="Z20" s="24">
        <f t="shared" si="9"/>
        <v>23.75</v>
      </c>
      <c r="AA20" s="3">
        <v>38</v>
      </c>
      <c r="AB20" s="26">
        <v>38</v>
      </c>
      <c r="AC20" s="27">
        <f t="shared" si="1"/>
        <v>97.5</v>
      </c>
      <c r="AD20" s="27">
        <f t="shared" si="3"/>
        <v>24.375</v>
      </c>
      <c r="AE20" s="31">
        <f t="shared" si="10"/>
        <v>96.375</v>
      </c>
      <c r="AF20" s="5">
        <f t="shared" si="11"/>
        <v>9.637500000000001</v>
      </c>
      <c r="AG20" s="33" t="str">
        <f t="shared" si="12"/>
        <v>passed</v>
      </c>
    </row>
    <row r="21" spans="1:3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3"/>
      <c r="Z21" s="3"/>
      <c r="AA21" s="3"/>
      <c r="AB21" s="3"/>
      <c r="AC21" s="3"/>
      <c r="AD21" s="3"/>
      <c r="AE21" s="3"/>
      <c r="AF21" s="3"/>
      <c r="AG21" s="3"/>
    </row>
    <row r="24" spans="2:3" ht="12.75">
      <c r="B24" s="56" t="s">
        <v>79</v>
      </c>
      <c r="C24" s="56"/>
    </row>
    <row r="25" spans="2:3" ht="12.75">
      <c r="B25" s="56" t="s">
        <v>80</v>
      </c>
      <c r="C25" s="56"/>
    </row>
  </sheetData>
  <mergeCells count="26">
    <mergeCell ref="A1:AG1"/>
    <mergeCell ref="A2:AG2"/>
    <mergeCell ref="A3:AG3"/>
    <mergeCell ref="A4:AG4"/>
    <mergeCell ref="Z5:Z6"/>
    <mergeCell ref="AB5:AB6"/>
    <mergeCell ref="AC5:AC6"/>
    <mergeCell ref="AD5:AD6"/>
    <mergeCell ref="U5:U6"/>
    <mergeCell ref="V5:V6"/>
    <mergeCell ref="X5:X6"/>
    <mergeCell ref="Y5:Y6"/>
    <mergeCell ref="P5:P6"/>
    <mergeCell ref="Q5:Q6"/>
    <mergeCell ref="R5:R6"/>
    <mergeCell ref="T5:T6"/>
    <mergeCell ref="L5:O5"/>
    <mergeCell ref="I5:I6"/>
    <mergeCell ref="J5:J6"/>
    <mergeCell ref="K5:K6"/>
    <mergeCell ref="B24:C24"/>
    <mergeCell ref="B25:C25"/>
    <mergeCell ref="A5:D6"/>
    <mergeCell ref="B8:D8"/>
    <mergeCell ref="A11:J11"/>
    <mergeCell ref="F5:H5"/>
  </mergeCells>
  <conditionalFormatting sqref="AG9:AG20">
    <cfRule type="expression" priority="1" dxfId="0" stopIfTrue="1">
      <formula>"""if(GRADE&lt;74.5,""failed"",""passed"")"</formula>
    </cfRule>
  </conditionalFormatting>
  <conditionalFormatting sqref="AE9">
    <cfRule type="expression" priority="2" dxfId="0" stopIfTrue="1">
      <formula>"if(GRADE&lt;74.5,failed,passed)"</formula>
    </cfRule>
  </conditionalFormatting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tabSelected="1" workbookViewId="0" topLeftCell="A4">
      <selection activeCell="I24" sqref="I24"/>
    </sheetView>
  </sheetViews>
  <sheetFormatPr defaultColWidth="9.140625" defaultRowHeight="12.75"/>
  <cols>
    <col min="1" max="1" width="3.00390625" style="1" customWidth="1"/>
    <col min="2" max="2" width="9.140625" style="1" customWidth="1"/>
    <col min="3" max="3" width="17.140625" style="1" customWidth="1"/>
    <col min="4" max="4" width="3.00390625" style="1" customWidth="1"/>
    <col min="5" max="5" width="0.9921875" style="1" customWidth="1"/>
    <col min="6" max="6" width="3.140625" style="1" customWidth="1"/>
    <col min="7" max="7" width="3.421875" style="1" customWidth="1"/>
    <col min="8" max="8" width="3.28125" style="1" customWidth="1"/>
    <col min="9" max="9" width="4.00390625" style="1" customWidth="1"/>
    <col min="10" max="11" width="3.8515625" style="1" customWidth="1"/>
    <col min="12" max="12" width="3.28125" style="1" customWidth="1"/>
    <col min="13" max="13" width="3.8515625" style="1" customWidth="1"/>
    <col min="14" max="14" width="4.00390625" style="1" customWidth="1"/>
    <col min="15" max="15" width="3.7109375" style="1" customWidth="1"/>
    <col min="16" max="17" width="4.00390625" style="1" customWidth="1"/>
    <col min="18" max="18" width="3.00390625" style="1" customWidth="1"/>
    <col min="19" max="19" width="6.8515625" style="1" customWidth="1"/>
    <col min="20" max="20" width="3.57421875" style="1" customWidth="1"/>
    <col min="21" max="21" width="4.140625" style="1" customWidth="1"/>
    <col min="22" max="22" width="3.421875" style="1" customWidth="1"/>
    <col min="23" max="23" width="6.28125" style="1" customWidth="1"/>
    <col min="24" max="24" width="4.00390625" style="1" customWidth="1"/>
    <col min="25" max="25" width="4.7109375" style="1" customWidth="1"/>
    <col min="26" max="26" width="3.421875" style="1" customWidth="1"/>
    <col min="27" max="27" width="5.421875" style="1" customWidth="1"/>
    <col min="28" max="29" width="3.8515625" style="1" customWidth="1"/>
    <col min="30" max="30" width="3.7109375" style="1" customWidth="1"/>
    <col min="31" max="31" width="8.140625" style="1" customWidth="1"/>
    <col min="32" max="32" width="9.00390625" style="1" customWidth="1"/>
    <col min="33" max="33" width="4.140625" style="1" customWidth="1"/>
    <col min="34" max="34" width="10.140625" style="1" customWidth="1"/>
    <col min="35" max="16384" width="9.140625" style="1" customWidth="1"/>
  </cols>
  <sheetData>
    <row r="1" spans="1:34" ht="15.75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ht="15.75">
      <c r="A2" s="36" t="s">
        <v>51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</row>
    <row r="3" spans="1:34" ht="15.7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4" ht="15.7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42" customHeight="1">
      <c r="A5" s="49"/>
      <c r="B5" s="49"/>
      <c r="C5" s="49"/>
      <c r="D5" s="49"/>
      <c r="E5" s="3"/>
      <c r="F5" s="52" t="s">
        <v>37</v>
      </c>
      <c r="G5" s="52"/>
      <c r="H5" s="52"/>
      <c r="I5" s="47" t="s">
        <v>41</v>
      </c>
      <c r="J5" s="47" t="s">
        <v>42</v>
      </c>
      <c r="K5" s="48">
        <v>0.1</v>
      </c>
      <c r="L5" s="46" t="s">
        <v>43</v>
      </c>
      <c r="M5" s="46"/>
      <c r="N5" s="46"/>
      <c r="O5" s="46"/>
      <c r="P5" s="44" t="s">
        <v>41</v>
      </c>
      <c r="Q5" s="44" t="s">
        <v>42</v>
      </c>
      <c r="R5" s="45">
        <v>0.2</v>
      </c>
      <c r="S5" s="20" t="s">
        <v>44</v>
      </c>
      <c r="T5" s="41" t="s">
        <v>41</v>
      </c>
      <c r="U5" s="41" t="s">
        <v>42</v>
      </c>
      <c r="V5" s="42">
        <v>0.2</v>
      </c>
      <c r="W5" s="22" t="s">
        <v>45</v>
      </c>
      <c r="X5" s="43" t="s">
        <v>41</v>
      </c>
      <c r="Y5" s="43" t="s">
        <v>42</v>
      </c>
      <c r="Z5" s="38">
        <v>0.25</v>
      </c>
      <c r="AA5" s="25" t="s">
        <v>46</v>
      </c>
      <c r="AB5" s="39" t="s">
        <v>41</v>
      </c>
      <c r="AC5" s="39" t="s">
        <v>42</v>
      </c>
      <c r="AD5" s="40">
        <v>0.25</v>
      </c>
      <c r="AE5" s="28" t="s">
        <v>47</v>
      </c>
      <c r="AF5" s="28" t="s">
        <v>47</v>
      </c>
      <c r="AG5" s="4">
        <v>0.1</v>
      </c>
      <c r="AH5" s="32" t="s">
        <v>48</v>
      </c>
    </row>
    <row r="6" spans="1:34" ht="12.75">
      <c r="A6" s="49"/>
      <c r="B6" s="49"/>
      <c r="C6" s="49"/>
      <c r="D6" s="49"/>
      <c r="E6" s="3"/>
      <c r="F6" s="3" t="s">
        <v>38</v>
      </c>
      <c r="G6" s="3" t="s">
        <v>39</v>
      </c>
      <c r="H6" s="3" t="s">
        <v>40</v>
      </c>
      <c r="I6" s="47"/>
      <c r="J6" s="47"/>
      <c r="K6" s="48"/>
      <c r="L6" s="5">
        <v>1</v>
      </c>
      <c r="M6" s="5">
        <v>2</v>
      </c>
      <c r="N6" s="5">
        <v>3</v>
      </c>
      <c r="O6" s="5">
        <v>4</v>
      </c>
      <c r="P6" s="44"/>
      <c r="Q6" s="44"/>
      <c r="R6" s="45"/>
      <c r="S6" s="5">
        <v>1</v>
      </c>
      <c r="T6" s="41"/>
      <c r="U6" s="41"/>
      <c r="V6" s="42"/>
      <c r="W6" s="5">
        <v>1</v>
      </c>
      <c r="X6" s="43"/>
      <c r="Y6" s="43"/>
      <c r="Z6" s="38"/>
      <c r="AA6" s="5">
        <v>1</v>
      </c>
      <c r="AB6" s="39"/>
      <c r="AC6" s="39"/>
      <c r="AD6" s="40"/>
      <c r="AE6" s="29"/>
      <c r="AF6" s="29"/>
      <c r="AG6" s="5">
        <v>10</v>
      </c>
      <c r="AH6" s="33" t="s">
        <v>49</v>
      </c>
    </row>
    <row r="7" spans="1:34" ht="12.75">
      <c r="A7" s="6" t="s">
        <v>2</v>
      </c>
      <c r="B7" s="7" t="s">
        <v>3</v>
      </c>
      <c r="C7" s="7" t="s">
        <v>4</v>
      </c>
      <c r="D7" s="7" t="s">
        <v>5</v>
      </c>
      <c r="E7" s="6"/>
      <c r="F7" s="7">
        <v>10</v>
      </c>
      <c r="G7" s="7">
        <v>10</v>
      </c>
      <c r="H7" s="7">
        <v>5</v>
      </c>
      <c r="I7" s="17">
        <v>25</v>
      </c>
      <c r="J7" s="18">
        <f>25/25*50+50</f>
        <v>100</v>
      </c>
      <c r="K7" s="18">
        <f>J7*10%</f>
        <v>10</v>
      </c>
      <c r="L7" s="6">
        <v>10</v>
      </c>
      <c r="M7" s="6">
        <v>10</v>
      </c>
      <c r="N7" s="6">
        <v>10</v>
      </c>
      <c r="O7" s="6">
        <v>10</v>
      </c>
      <c r="P7" s="19">
        <v>40</v>
      </c>
      <c r="Q7" s="19">
        <f>P7/40*50+50</f>
        <v>100</v>
      </c>
      <c r="R7" s="19">
        <v>20</v>
      </c>
      <c r="S7" s="6">
        <v>10</v>
      </c>
      <c r="T7" s="21">
        <v>10</v>
      </c>
      <c r="U7" s="21">
        <f>T7/10*50+50</f>
        <v>100</v>
      </c>
      <c r="V7" s="21">
        <v>20</v>
      </c>
      <c r="W7" s="7">
        <v>10</v>
      </c>
      <c r="X7" s="23">
        <v>10</v>
      </c>
      <c r="Y7" s="23">
        <f>X7/10*50+50</f>
        <v>100</v>
      </c>
      <c r="Z7" s="23">
        <v>25</v>
      </c>
      <c r="AA7" s="5">
        <v>40</v>
      </c>
      <c r="AB7" s="26">
        <v>40</v>
      </c>
      <c r="AC7" s="27">
        <f>AB7/40*50+50</f>
        <v>100</v>
      </c>
      <c r="AD7" s="27">
        <f>AC7*25%</f>
        <v>25</v>
      </c>
      <c r="AE7" s="30">
        <f>AD7+Z7+V7+R7+K7</f>
        <v>100</v>
      </c>
      <c r="AF7" s="30" t="str">
        <f>IF(AE7&gt;96,"A",IF(AE7&gt;90,"B",IF(AE7&gt;86,"C",IF(AE7&gt;80,"D",IF(AE7&gt;75,"E",IF(AE7&lt;74,"F",))))))</f>
        <v>A</v>
      </c>
      <c r="AG7" s="5">
        <f>AE7*10%</f>
        <v>10</v>
      </c>
      <c r="AH7" s="33" t="str">
        <f>IF(AE7&lt;74.5,"failed","passed")</f>
        <v>passed</v>
      </c>
    </row>
    <row r="8" spans="1:34" ht="12.75">
      <c r="A8" s="6"/>
      <c r="B8" s="50" t="s">
        <v>6</v>
      </c>
      <c r="C8" s="50"/>
      <c r="D8" s="50"/>
      <c r="E8" s="6"/>
      <c r="F8" s="7"/>
      <c r="G8" s="7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5"/>
      <c r="AH8" s="33"/>
    </row>
    <row r="9" spans="1:34" ht="12.75">
      <c r="A9" s="6">
        <v>1</v>
      </c>
      <c r="B9" s="6" t="s">
        <v>7</v>
      </c>
      <c r="C9" s="6" t="s">
        <v>8</v>
      </c>
      <c r="D9" s="6" t="s">
        <v>9</v>
      </c>
      <c r="E9" s="6"/>
      <c r="F9" s="7">
        <v>9</v>
      </c>
      <c r="G9" s="7">
        <v>8</v>
      </c>
      <c r="H9" s="7">
        <v>5</v>
      </c>
      <c r="I9" s="17">
        <f>F9+G9+H9</f>
        <v>22</v>
      </c>
      <c r="J9" s="18">
        <f>I9/25*50+50</f>
        <v>94</v>
      </c>
      <c r="K9" s="18">
        <f>J9*10%</f>
        <v>9.4</v>
      </c>
      <c r="L9" s="6">
        <v>10</v>
      </c>
      <c r="M9" s="6">
        <v>10</v>
      </c>
      <c r="N9" s="6">
        <v>8</v>
      </c>
      <c r="O9" s="6">
        <v>10</v>
      </c>
      <c r="P9" s="19">
        <f>L9+M9+N9+O9</f>
        <v>38</v>
      </c>
      <c r="Q9" s="19">
        <f>P9/40*50+50</f>
        <v>97.5</v>
      </c>
      <c r="R9" s="19">
        <f>AVERAGE(Q9*20%)</f>
        <v>19.5</v>
      </c>
      <c r="S9" s="6">
        <v>10</v>
      </c>
      <c r="T9" s="21">
        <v>10</v>
      </c>
      <c r="U9" s="21">
        <f>T9/10*50+50</f>
        <v>100</v>
      </c>
      <c r="V9" s="21">
        <f>AVERAGE(U9*20%)</f>
        <v>20</v>
      </c>
      <c r="W9" s="7">
        <v>9</v>
      </c>
      <c r="X9" s="23">
        <v>9</v>
      </c>
      <c r="Y9" s="23">
        <f>X9/10*50+50</f>
        <v>95</v>
      </c>
      <c r="Z9" s="24">
        <f>AVERAGE(Y9*25%)</f>
        <v>23.75</v>
      </c>
      <c r="AA9" s="3">
        <v>20</v>
      </c>
      <c r="AB9" s="26">
        <v>20</v>
      </c>
      <c r="AC9" s="27">
        <f>AB9/40*50+50</f>
        <v>75</v>
      </c>
      <c r="AD9" s="27">
        <f>AC9*25%</f>
        <v>18.75</v>
      </c>
      <c r="AE9" s="31">
        <f>AD9+Z9+V9+R9+K9</f>
        <v>91.4</v>
      </c>
      <c r="AF9" s="30" t="str">
        <f aca="true" t="shared" si="0" ref="AF8:AF20">IF(AE9&gt;96,"A",IF(AE9&gt;90,"B",IF(AE9&gt;86,"C",IF(AE9&gt;80,"D",IF(AE9&gt;75,"E",IF(AE9&lt;74,"F",))))))</f>
        <v>B</v>
      </c>
      <c r="AG9" s="5">
        <f>AE9*10%</f>
        <v>9.14</v>
      </c>
      <c r="AH9" s="33" t="str">
        <f>IF(AE9&lt;74.5,"failed","passed")</f>
        <v>passed</v>
      </c>
    </row>
    <row r="10" spans="1:34" ht="12.75">
      <c r="A10" s="6">
        <v>2</v>
      </c>
      <c r="B10" s="6" t="s">
        <v>10</v>
      </c>
      <c r="C10" s="6" t="s">
        <v>11</v>
      </c>
      <c r="D10" s="6" t="s">
        <v>12</v>
      </c>
      <c r="E10" s="6"/>
      <c r="F10" s="7">
        <v>10</v>
      </c>
      <c r="G10" s="7">
        <v>10</v>
      </c>
      <c r="H10" s="7">
        <v>5</v>
      </c>
      <c r="I10" s="17">
        <f>F10+G10+H10</f>
        <v>25</v>
      </c>
      <c r="J10" s="18">
        <f>I10/25*50+50</f>
        <v>100</v>
      </c>
      <c r="K10" s="18">
        <f>J10*10%</f>
        <v>10</v>
      </c>
      <c r="L10" s="6">
        <v>10</v>
      </c>
      <c r="M10" s="6">
        <v>10</v>
      </c>
      <c r="N10" s="6">
        <v>9</v>
      </c>
      <c r="O10" s="6">
        <v>5</v>
      </c>
      <c r="P10" s="19">
        <f>L10+M10+N10+O10</f>
        <v>34</v>
      </c>
      <c r="Q10" s="19">
        <f>P10/40*50+50</f>
        <v>92.5</v>
      </c>
      <c r="R10" s="19">
        <f>AVERAGE(Q10*20%)</f>
        <v>18.5</v>
      </c>
      <c r="S10" s="6">
        <v>10</v>
      </c>
      <c r="T10" s="21">
        <v>10</v>
      </c>
      <c r="U10" s="21">
        <f>T10/10*50+50</f>
        <v>100</v>
      </c>
      <c r="V10" s="21">
        <f>AVERAGE(U10*20%)</f>
        <v>20</v>
      </c>
      <c r="W10" s="7">
        <v>9</v>
      </c>
      <c r="X10" s="23">
        <v>9</v>
      </c>
      <c r="Y10" s="23">
        <f>X10/10*50+50</f>
        <v>95</v>
      </c>
      <c r="Z10" s="24">
        <f>AVERAGE(Y10*25%)</f>
        <v>23.75</v>
      </c>
      <c r="AA10" s="3">
        <v>22</v>
      </c>
      <c r="AB10" s="26">
        <v>22</v>
      </c>
      <c r="AC10" s="27">
        <f>AB10/40*50+50</f>
        <v>77.5</v>
      </c>
      <c r="AD10" s="27">
        <f>AC10*25%</f>
        <v>19.375</v>
      </c>
      <c r="AE10" s="31">
        <f>AD10+Z10+V10+R10+K10</f>
        <v>91.625</v>
      </c>
      <c r="AF10" s="30" t="str">
        <f t="shared" si="0"/>
        <v>B</v>
      </c>
      <c r="AG10" s="5">
        <f>AE10*10%</f>
        <v>9.1625</v>
      </c>
      <c r="AH10" s="33" t="str">
        <f>IF(AE10&lt;74.5,"failed","passed")</f>
        <v>passed</v>
      </c>
    </row>
    <row r="11" spans="1:34" ht="12.75">
      <c r="A11" s="51" t="s">
        <v>13</v>
      </c>
      <c r="B11" s="51"/>
      <c r="C11" s="51"/>
      <c r="D11" s="51"/>
      <c r="E11" s="51"/>
      <c r="F11" s="51"/>
      <c r="G11" s="51"/>
      <c r="H11" s="51"/>
      <c r="I11" s="51"/>
      <c r="J11" s="5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7"/>
      <c r="X11" s="7"/>
      <c r="Y11" s="7"/>
      <c r="Z11" s="3"/>
      <c r="AA11" s="3"/>
      <c r="AB11" s="3"/>
      <c r="AC11" s="6"/>
      <c r="AD11" s="3"/>
      <c r="AE11" s="34"/>
      <c r="AF11" s="30"/>
      <c r="AG11" s="5"/>
      <c r="AH11" s="33"/>
    </row>
    <row r="12" spans="1:34" ht="12.75">
      <c r="A12" s="6">
        <v>1</v>
      </c>
      <c r="B12" s="6" t="s">
        <v>14</v>
      </c>
      <c r="C12" s="6" t="s">
        <v>15</v>
      </c>
      <c r="D12" s="6" t="s">
        <v>16</v>
      </c>
      <c r="E12" s="6"/>
      <c r="F12" s="7">
        <v>10</v>
      </c>
      <c r="G12" s="7">
        <v>10</v>
      </c>
      <c r="H12" s="7">
        <v>5</v>
      </c>
      <c r="I12" s="17">
        <f aca="true" t="shared" si="1" ref="I12:I20">F12+G12+H12</f>
        <v>25</v>
      </c>
      <c r="J12" s="18">
        <f>25/25*50+50</f>
        <v>100</v>
      </c>
      <c r="K12" s="18">
        <f aca="true" t="shared" si="2" ref="K12:K20">J12*10%</f>
        <v>10</v>
      </c>
      <c r="L12" s="6">
        <v>10</v>
      </c>
      <c r="M12" s="6">
        <v>8</v>
      </c>
      <c r="N12" s="6">
        <v>7</v>
      </c>
      <c r="O12" s="6">
        <v>10</v>
      </c>
      <c r="P12" s="19">
        <f aca="true" t="shared" si="3" ref="P12:P20">SUM(L12:O12)</f>
        <v>35</v>
      </c>
      <c r="Q12" s="19">
        <f aca="true" t="shared" si="4" ref="Q12:Q20">P12/40*50+50</f>
        <v>93.75</v>
      </c>
      <c r="R12" s="19">
        <f aca="true" t="shared" si="5" ref="R12:R20">AVERAGE(Q12*20%)</f>
        <v>18.75</v>
      </c>
      <c r="S12" s="6">
        <v>10</v>
      </c>
      <c r="T12" s="21">
        <v>10</v>
      </c>
      <c r="U12" s="21">
        <f aca="true" t="shared" si="6" ref="U12:U20">T12/10*50+50</f>
        <v>100</v>
      </c>
      <c r="V12" s="21">
        <f aca="true" t="shared" si="7" ref="V12:V20">AVERAGE(U12*20%)</f>
        <v>20</v>
      </c>
      <c r="W12" s="7">
        <v>10</v>
      </c>
      <c r="X12" s="23">
        <v>10</v>
      </c>
      <c r="Y12" s="23">
        <f aca="true" t="shared" si="8" ref="Y12:Y20">X12/10*50+50</f>
        <v>100</v>
      </c>
      <c r="Z12" s="24">
        <f aca="true" t="shared" si="9" ref="Z12:Z20">AVERAGE(Y12*25%)</f>
        <v>25</v>
      </c>
      <c r="AA12" s="3">
        <v>30</v>
      </c>
      <c r="AB12" s="26">
        <v>30</v>
      </c>
      <c r="AC12" s="27">
        <f aca="true" t="shared" si="10" ref="AC12:AC20">AB12/40*50+50</f>
        <v>87.5</v>
      </c>
      <c r="AD12" s="27">
        <f aca="true" t="shared" si="11" ref="AD12:AD20">AC12*25%</f>
        <v>21.875</v>
      </c>
      <c r="AE12" s="31">
        <f aca="true" t="shared" si="12" ref="AE12:AE20">AD12+Z12+V12+R12+K12</f>
        <v>95.625</v>
      </c>
      <c r="AF12" s="30" t="str">
        <f>IF(AE12&lt;96,"A",IF(AE12&gt;90,"B",IF(AE12&gt;86,"C",IF(AE12&gt;80,"D",IF(AE12&gt;75,"E",IF(AE12&lt;74,"F",))))))</f>
        <v>A</v>
      </c>
      <c r="AG12" s="5">
        <f aca="true" t="shared" si="13" ref="AG12:AG20">AE12*10%</f>
        <v>9.5625</v>
      </c>
      <c r="AH12" s="33" t="str">
        <f aca="true" t="shared" si="14" ref="AH12:AH20">IF(AE12&lt;74.5,"failed","passed")</f>
        <v>passed</v>
      </c>
    </row>
    <row r="13" spans="1:34" ht="12.75">
      <c r="A13" s="6">
        <v>2</v>
      </c>
      <c r="B13" s="6" t="s">
        <v>17</v>
      </c>
      <c r="C13" s="6" t="s">
        <v>18</v>
      </c>
      <c r="D13" s="6" t="s">
        <v>19</v>
      </c>
      <c r="E13" s="6"/>
      <c r="F13" s="7">
        <v>10</v>
      </c>
      <c r="G13" s="7">
        <v>10</v>
      </c>
      <c r="H13" s="7">
        <v>5</v>
      </c>
      <c r="I13" s="17">
        <f t="shared" si="1"/>
        <v>25</v>
      </c>
      <c r="J13" s="18">
        <f aca="true" t="shared" si="15" ref="J13:J20">I13/25*50+50</f>
        <v>100</v>
      </c>
      <c r="K13" s="18">
        <f t="shared" si="2"/>
        <v>10</v>
      </c>
      <c r="L13" s="6">
        <v>10</v>
      </c>
      <c r="M13" s="6">
        <v>10</v>
      </c>
      <c r="N13" s="6">
        <v>5</v>
      </c>
      <c r="O13" s="6">
        <v>10</v>
      </c>
      <c r="P13" s="19">
        <f t="shared" si="3"/>
        <v>35</v>
      </c>
      <c r="Q13" s="19">
        <f t="shared" si="4"/>
        <v>93.75</v>
      </c>
      <c r="R13" s="19">
        <f t="shared" si="5"/>
        <v>18.75</v>
      </c>
      <c r="S13" s="6">
        <v>10</v>
      </c>
      <c r="T13" s="21">
        <v>10</v>
      </c>
      <c r="U13" s="21">
        <f t="shared" si="6"/>
        <v>100</v>
      </c>
      <c r="V13" s="21">
        <f t="shared" si="7"/>
        <v>20</v>
      </c>
      <c r="W13" s="7">
        <v>9</v>
      </c>
      <c r="X13" s="23">
        <v>10</v>
      </c>
      <c r="Y13" s="23">
        <f t="shared" si="8"/>
        <v>100</v>
      </c>
      <c r="Z13" s="24">
        <f t="shared" si="9"/>
        <v>25</v>
      </c>
      <c r="AA13" s="3">
        <v>23</v>
      </c>
      <c r="AB13" s="26">
        <v>23</v>
      </c>
      <c r="AC13" s="27">
        <f t="shared" si="10"/>
        <v>78.75</v>
      </c>
      <c r="AD13" s="27">
        <f t="shared" si="11"/>
        <v>19.6875</v>
      </c>
      <c r="AE13" s="31">
        <f t="shared" si="12"/>
        <v>93.4375</v>
      </c>
      <c r="AF13" s="30" t="str">
        <f t="shared" si="0"/>
        <v>B</v>
      </c>
      <c r="AG13" s="5">
        <f t="shared" si="13"/>
        <v>9.34375</v>
      </c>
      <c r="AH13" s="33" t="str">
        <f t="shared" si="14"/>
        <v>passed</v>
      </c>
    </row>
    <row r="14" spans="1:34" ht="12.75">
      <c r="A14" s="6">
        <v>3</v>
      </c>
      <c r="B14" s="6" t="s">
        <v>20</v>
      </c>
      <c r="C14" s="6" t="s">
        <v>21</v>
      </c>
      <c r="D14" s="6" t="s">
        <v>19</v>
      </c>
      <c r="E14" s="6"/>
      <c r="F14" s="7">
        <v>10</v>
      </c>
      <c r="G14" s="7">
        <v>10</v>
      </c>
      <c r="H14" s="7">
        <v>5</v>
      </c>
      <c r="I14" s="17">
        <f t="shared" si="1"/>
        <v>25</v>
      </c>
      <c r="J14" s="18">
        <f t="shared" si="15"/>
        <v>100</v>
      </c>
      <c r="K14" s="18">
        <f t="shared" si="2"/>
        <v>10</v>
      </c>
      <c r="L14" s="6">
        <v>9</v>
      </c>
      <c r="M14" s="6">
        <v>9</v>
      </c>
      <c r="N14" s="6">
        <v>10</v>
      </c>
      <c r="O14" s="6">
        <v>10</v>
      </c>
      <c r="P14" s="19">
        <f t="shared" si="3"/>
        <v>38</v>
      </c>
      <c r="Q14" s="19">
        <f t="shared" si="4"/>
        <v>97.5</v>
      </c>
      <c r="R14" s="19">
        <f t="shared" si="5"/>
        <v>19.5</v>
      </c>
      <c r="S14" s="6">
        <v>10</v>
      </c>
      <c r="T14" s="21">
        <v>10</v>
      </c>
      <c r="U14" s="21">
        <f t="shared" si="6"/>
        <v>100</v>
      </c>
      <c r="V14" s="21">
        <f t="shared" si="7"/>
        <v>20</v>
      </c>
      <c r="W14" s="7">
        <v>9</v>
      </c>
      <c r="X14" s="23">
        <v>9</v>
      </c>
      <c r="Y14" s="23">
        <f t="shared" si="8"/>
        <v>95</v>
      </c>
      <c r="Z14" s="24">
        <f t="shared" si="9"/>
        <v>23.75</v>
      </c>
      <c r="AA14" s="3">
        <v>32</v>
      </c>
      <c r="AB14" s="26">
        <v>32</v>
      </c>
      <c r="AC14" s="27">
        <f t="shared" si="10"/>
        <v>90</v>
      </c>
      <c r="AD14" s="27">
        <f t="shared" si="11"/>
        <v>22.5</v>
      </c>
      <c r="AE14" s="31">
        <f t="shared" si="12"/>
        <v>95.75</v>
      </c>
      <c r="AF14" s="30" t="str">
        <f>IF(AE14&lt;96,"A",IF(AE14&gt;90,"B",IF(AE14&gt;86,"C",IF(AE14&gt;80,"D",IF(AE14&gt;75,"E",IF(AE14&lt;74,"F",))))))</f>
        <v>A</v>
      </c>
      <c r="AG14" s="5">
        <f t="shared" si="13"/>
        <v>9.575000000000001</v>
      </c>
      <c r="AH14" s="33" t="str">
        <f t="shared" si="14"/>
        <v>passed</v>
      </c>
    </row>
    <row r="15" spans="1:34" ht="12.75">
      <c r="A15" s="6">
        <v>4</v>
      </c>
      <c r="B15" s="6" t="s">
        <v>20</v>
      </c>
      <c r="C15" s="6" t="s">
        <v>22</v>
      </c>
      <c r="D15" s="6" t="s">
        <v>19</v>
      </c>
      <c r="E15" s="6"/>
      <c r="F15" s="7">
        <v>9</v>
      </c>
      <c r="G15" s="7">
        <v>9</v>
      </c>
      <c r="H15" s="7">
        <v>5</v>
      </c>
      <c r="I15" s="17">
        <f t="shared" si="1"/>
        <v>23</v>
      </c>
      <c r="J15" s="18">
        <f t="shared" si="15"/>
        <v>96</v>
      </c>
      <c r="K15" s="18">
        <f t="shared" si="2"/>
        <v>9.600000000000001</v>
      </c>
      <c r="L15" s="6">
        <v>10</v>
      </c>
      <c r="M15" s="6">
        <v>10</v>
      </c>
      <c r="N15" s="6">
        <v>8</v>
      </c>
      <c r="O15" s="6">
        <v>10</v>
      </c>
      <c r="P15" s="19">
        <f t="shared" si="3"/>
        <v>38</v>
      </c>
      <c r="Q15" s="19">
        <f t="shared" si="4"/>
        <v>97.5</v>
      </c>
      <c r="R15" s="19">
        <f t="shared" si="5"/>
        <v>19.5</v>
      </c>
      <c r="S15" s="6">
        <v>10</v>
      </c>
      <c r="T15" s="21">
        <v>10</v>
      </c>
      <c r="U15" s="21">
        <f t="shared" si="6"/>
        <v>100</v>
      </c>
      <c r="V15" s="21">
        <f t="shared" si="7"/>
        <v>20</v>
      </c>
      <c r="W15" s="7">
        <v>9</v>
      </c>
      <c r="X15" s="23">
        <v>9</v>
      </c>
      <c r="Y15" s="23">
        <f t="shared" si="8"/>
        <v>95</v>
      </c>
      <c r="Z15" s="24">
        <f t="shared" si="9"/>
        <v>23.75</v>
      </c>
      <c r="AA15" s="3">
        <v>31</v>
      </c>
      <c r="AB15" s="26">
        <v>31</v>
      </c>
      <c r="AC15" s="27">
        <f t="shared" si="10"/>
        <v>88.75</v>
      </c>
      <c r="AD15" s="27">
        <f t="shared" si="11"/>
        <v>22.1875</v>
      </c>
      <c r="AE15" s="31">
        <f t="shared" si="12"/>
        <v>95.0375</v>
      </c>
      <c r="AF15" s="30" t="str">
        <f t="shared" si="0"/>
        <v>B</v>
      </c>
      <c r="AG15" s="5">
        <f t="shared" si="13"/>
        <v>9.50375</v>
      </c>
      <c r="AH15" s="33" t="str">
        <f t="shared" si="14"/>
        <v>passed</v>
      </c>
    </row>
    <row r="16" spans="1:34" ht="12.75">
      <c r="A16" s="6">
        <v>5</v>
      </c>
      <c r="B16" s="6" t="s">
        <v>23</v>
      </c>
      <c r="C16" s="6" t="s">
        <v>24</v>
      </c>
      <c r="D16" s="6" t="s">
        <v>25</v>
      </c>
      <c r="E16" s="6"/>
      <c r="F16" s="7">
        <v>10</v>
      </c>
      <c r="G16" s="7">
        <v>9</v>
      </c>
      <c r="H16" s="7">
        <v>5</v>
      </c>
      <c r="I16" s="17">
        <f t="shared" si="1"/>
        <v>24</v>
      </c>
      <c r="J16" s="18">
        <f t="shared" si="15"/>
        <v>98</v>
      </c>
      <c r="K16" s="18">
        <f t="shared" si="2"/>
        <v>9.8</v>
      </c>
      <c r="L16" s="6">
        <v>9</v>
      </c>
      <c r="M16" s="6">
        <v>10</v>
      </c>
      <c r="N16" s="6">
        <v>9</v>
      </c>
      <c r="O16" s="6">
        <v>10</v>
      </c>
      <c r="P16" s="19">
        <f t="shared" si="3"/>
        <v>38</v>
      </c>
      <c r="Q16" s="19">
        <f t="shared" si="4"/>
        <v>97.5</v>
      </c>
      <c r="R16" s="19">
        <f t="shared" si="5"/>
        <v>19.5</v>
      </c>
      <c r="S16" s="6">
        <v>10</v>
      </c>
      <c r="T16" s="21">
        <v>10</v>
      </c>
      <c r="U16" s="21">
        <f t="shared" si="6"/>
        <v>100</v>
      </c>
      <c r="V16" s="21">
        <f t="shared" si="7"/>
        <v>20</v>
      </c>
      <c r="W16" s="7">
        <v>9</v>
      </c>
      <c r="X16" s="23">
        <v>9</v>
      </c>
      <c r="Y16" s="23">
        <f t="shared" si="8"/>
        <v>95</v>
      </c>
      <c r="Z16" s="24">
        <f t="shared" si="9"/>
        <v>23.75</v>
      </c>
      <c r="AA16" s="3">
        <v>25</v>
      </c>
      <c r="AB16" s="26">
        <v>25</v>
      </c>
      <c r="AC16" s="27">
        <f t="shared" si="10"/>
        <v>81.25</v>
      </c>
      <c r="AD16" s="27">
        <f t="shared" si="11"/>
        <v>20.3125</v>
      </c>
      <c r="AE16" s="31">
        <f t="shared" si="12"/>
        <v>93.3625</v>
      </c>
      <c r="AF16" s="30" t="str">
        <f t="shared" si="0"/>
        <v>B</v>
      </c>
      <c r="AG16" s="5">
        <f t="shared" si="13"/>
        <v>9.33625</v>
      </c>
      <c r="AH16" s="33" t="str">
        <f t="shared" si="14"/>
        <v>passed</v>
      </c>
    </row>
    <row r="17" spans="1:34" ht="12.75">
      <c r="A17" s="6">
        <v>6</v>
      </c>
      <c r="B17" s="6" t="s">
        <v>26</v>
      </c>
      <c r="C17" s="6" t="s">
        <v>27</v>
      </c>
      <c r="D17" s="6" t="s">
        <v>28</v>
      </c>
      <c r="E17" s="6"/>
      <c r="F17" s="7">
        <v>20</v>
      </c>
      <c r="G17" s="7">
        <v>20</v>
      </c>
      <c r="H17" s="7">
        <v>6</v>
      </c>
      <c r="I17" s="17">
        <f t="shared" si="1"/>
        <v>46</v>
      </c>
      <c r="J17" s="18">
        <f t="shared" si="15"/>
        <v>142</v>
      </c>
      <c r="K17" s="18">
        <f t="shared" si="2"/>
        <v>14.200000000000001</v>
      </c>
      <c r="L17" s="6">
        <v>9</v>
      </c>
      <c r="M17" s="6">
        <v>10</v>
      </c>
      <c r="N17" s="6">
        <v>9</v>
      </c>
      <c r="O17" s="6">
        <v>10</v>
      </c>
      <c r="P17" s="19">
        <f t="shared" si="3"/>
        <v>38</v>
      </c>
      <c r="Q17" s="19">
        <f t="shared" si="4"/>
        <v>97.5</v>
      </c>
      <c r="R17" s="19">
        <f t="shared" si="5"/>
        <v>19.5</v>
      </c>
      <c r="S17" s="6">
        <v>9</v>
      </c>
      <c r="T17" s="21">
        <v>9</v>
      </c>
      <c r="U17" s="21">
        <f t="shared" si="6"/>
        <v>95</v>
      </c>
      <c r="V17" s="21">
        <f t="shared" si="7"/>
        <v>19</v>
      </c>
      <c r="W17" s="7">
        <v>10</v>
      </c>
      <c r="X17" s="23">
        <v>10</v>
      </c>
      <c r="Y17" s="23">
        <f t="shared" si="8"/>
        <v>100</v>
      </c>
      <c r="Z17" s="24">
        <f t="shared" si="9"/>
        <v>25</v>
      </c>
      <c r="AA17" s="3">
        <v>32</v>
      </c>
      <c r="AB17" s="26">
        <v>32</v>
      </c>
      <c r="AC17" s="27">
        <f t="shared" si="10"/>
        <v>90</v>
      </c>
      <c r="AD17" s="27">
        <f t="shared" si="11"/>
        <v>22.5</v>
      </c>
      <c r="AE17" s="31">
        <f t="shared" si="12"/>
        <v>100.2</v>
      </c>
      <c r="AF17" s="30" t="str">
        <f t="shared" si="0"/>
        <v>A</v>
      </c>
      <c r="AG17" s="5">
        <f t="shared" si="13"/>
        <v>10.020000000000001</v>
      </c>
      <c r="AH17" s="33" t="str">
        <f t="shared" si="14"/>
        <v>passed</v>
      </c>
    </row>
    <row r="18" spans="1:34" ht="12.75">
      <c r="A18" s="6">
        <v>7</v>
      </c>
      <c r="B18" s="6" t="s">
        <v>29</v>
      </c>
      <c r="C18" s="6" t="s">
        <v>30</v>
      </c>
      <c r="D18" s="6" t="s">
        <v>31</v>
      </c>
      <c r="E18" s="6"/>
      <c r="F18" s="7">
        <v>10</v>
      </c>
      <c r="G18" s="7">
        <v>9</v>
      </c>
      <c r="H18" s="7">
        <v>5</v>
      </c>
      <c r="I18" s="17">
        <f t="shared" si="1"/>
        <v>24</v>
      </c>
      <c r="J18" s="18">
        <f t="shared" si="15"/>
        <v>98</v>
      </c>
      <c r="K18" s="18">
        <f t="shared" si="2"/>
        <v>9.8</v>
      </c>
      <c r="L18" s="6">
        <v>10</v>
      </c>
      <c r="M18" s="6">
        <v>8</v>
      </c>
      <c r="N18" s="6">
        <v>7</v>
      </c>
      <c r="O18" s="6">
        <v>8</v>
      </c>
      <c r="P18" s="19">
        <f t="shared" si="3"/>
        <v>33</v>
      </c>
      <c r="Q18" s="19">
        <f t="shared" si="4"/>
        <v>91.25</v>
      </c>
      <c r="R18" s="19">
        <f t="shared" si="5"/>
        <v>18.25</v>
      </c>
      <c r="S18" s="6">
        <v>10</v>
      </c>
      <c r="T18" s="21">
        <v>10</v>
      </c>
      <c r="U18" s="21">
        <f t="shared" si="6"/>
        <v>100</v>
      </c>
      <c r="V18" s="21">
        <f t="shared" si="7"/>
        <v>20</v>
      </c>
      <c r="W18" s="7">
        <v>10</v>
      </c>
      <c r="X18" s="23">
        <v>10</v>
      </c>
      <c r="Y18" s="23">
        <f t="shared" si="8"/>
        <v>100</v>
      </c>
      <c r="Z18" s="24">
        <f t="shared" si="9"/>
        <v>25</v>
      </c>
      <c r="AA18" s="3">
        <v>24</v>
      </c>
      <c r="AB18" s="26">
        <v>24</v>
      </c>
      <c r="AC18" s="27">
        <f t="shared" si="10"/>
        <v>80</v>
      </c>
      <c r="AD18" s="27">
        <f t="shared" si="11"/>
        <v>20</v>
      </c>
      <c r="AE18" s="31">
        <f t="shared" si="12"/>
        <v>93.05</v>
      </c>
      <c r="AF18" s="30" t="str">
        <f t="shared" si="0"/>
        <v>B</v>
      </c>
      <c r="AG18" s="5">
        <f t="shared" si="13"/>
        <v>9.305</v>
      </c>
      <c r="AH18" s="33" t="str">
        <f t="shared" si="14"/>
        <v>passed</v>
      </c>
    </row>
    <row r="19" spans="1:34" ht="12.75">
      <c r="A19" s="6">
        <v>8</v>
      </c>
      <c r="B19" s="6" t="s">
        <v>32</v>
      </c>
      <c r="C19" s="6" t="s">
        <v>33</v>
      </c>
      <c r="D19" s="6" t="s">
        <v>34</v>
      </c>
      <c r="E19" s="6"/>
      <c r="F19" s="7">
        <v>10</v>
      </c>
      <c r="G19" s="7">
        <v>9</v>
      </c>
      <c r="H19" s="7"/>
      <c r="I19" s="17">
        <f t="shared" si="1"/>
        <v>19</v>
      </c>
      <c r="J19" s="18">
        <f t="shared" si="15"/>
        <v>88</v>
      </c>
      <c r="K19" s="18">
        <f t="shared" si="2"/>
        <v>8.8</v>
      </c>
      <c r="L19" s="6">
        <v>10</v>
      </c>
      <c r="M19" s="6">
        <v>9</v>
      </c>
      <c r="N19" s="6">
        <v>10</v>
      </c>
      <c r="O19" s="6">
        <v>8</v>
      </c>
      <c r="P19" s="19">
        <f t="shared" si="3"/>
        <v>37</v>
      </c>
      <c r="Q19" s="19">
        <f t="shared" si="4"/>
        <v>96.25</v>
      </c>
      <c r="R19" s="19">
        <f t="shared" si="5"/>
        <v>19.25</v>
      </c>
      <c r="S19" s="6">
        <v>10</v>
      </c>
      <c r="T19" s="21">
        <v>9</v>
      </c>
      <c r="U19" s="21">
        <f t="shared" si="6"/>
        <v>95</v>
      </c>
      <c r="V19" s="21">
        <f t="shared" si="7"/>
        <v>19</v>
      </c>
      <c r="W19" s="7">
        <v>10</v>
      </c>
      <c r="X19" s="23">
        <v>10</v>
      </c>
      <c r="Y19" s="23">
        <f t="shared" si="8"/>
        <v>100</v>
      </c>
      <c r="Z19" s="24">
        <f t="shared" si="9"/>
        <v>25</v>
      </c>
      <c r="AA19" s="3">
        <v>40</v>
      </c>
      <c r="AB19" s="26">
        <v>40</v>
      </c>
      <c r="AC19" s="27">
        <f t="shared" si="10"/>
        <v>100</v>
      </c>
      <c r="AD19" s="27">
        <f t="shared" si="11"/>
        <v>25</v>
      </c>
      <c r="AE19" s="31">
        <f t="shared" si="12"/>
        <v>97.05</v>
      </c>
      <c r="AF19" s="30" t="str">
        <f t="shared" si="0"/>
        <v>A</v>
      </c>
      <c r="AG19" s="5">
        <f t="shared" si="13"/>
        <v>9.705</v>
      </c>
      <c r="AH19" s="33" t="str">
        <f t="shared" si="14"/>
        <v>passed</v>
      </c>
    </row>
    <row r="20" spans="1:34" ht="12.75">
      <c r="A20" s="6">
        <v>9</v>
      </c>
      <c r="B20" s="6" t="s">
        <v>35</v>
      </c>
      <c r="C20" s="6" t="s">
        <v>36</v>
      </c>
      <c r="D20" s="6" t="s">
        <v>31</v>
      </c>
      <c r="E20" s="6"/>
      <c r="F20" s="7">
        <v>10</v>
      </c>
      <c r="G20" s="7">
        <v>10</v>
      </c>
      <c r="H20" s="7">
        <v>5</v>
      </c>
      <c r="I20" s="17">
        <f t="shared" si="1"/>
        <v>25</v>
      </c>
      <c r="J20" s="18">
        <f t="shared" si="15"/>
        <v>100</v>
      </c>
      <c r="K20" s="18">
        <f t="shared" si="2"/>
        <v>10</v>
      </c>
      <c r="L20" s="6">
        <v>10</v>
      </c>
      <c r="M20" s="6">
        <v>10</v>
      </c>
      <c r="N20" s="6">
        <v>9</v>
      </c>
      <c r="O20" s="6">
        <v>8</v>
      </c>
      <c r="P20" s="19">
        <f t="shared" si="3"/>
        <v>37</v>
      </c>
      <c r="Q20" s="19">
        <f t="shared" si="4"/>
        <v>96.25</v>
      </c>
      <c r="R20" s="19">
        <f t="shared" si="5"/>
        <v>19.25</v>
      </c>
      <c r="S20" s="6">
        <v>9</v>
      </c>
      <c r="T20" s="21">
        <v>9</v>
      </c>
      <c r="U20" s="21">
        <f t="shared" si="6"/>
        <v>95</v>
      </c>
      <c r="V20" s="21">
        <f t="shared" si="7"/>
        <v>19</v>
      </c>
      <c r="W20" s="7">
        <v>9</v>
      </c>
      <c r="X20" s="23">
        <v>9</v>
      </c>
      <c r="Y20" s="23">
        <f t="shared" si="8"/>
        <v>95</v>
      </c>
      <c r="Z20" s="24">
        <f t="shared" si="9"/>
        <v>23.75</v>
      </c>
      <c r="AA20" s="3">
        <v>38</v>
      </c>
      <c r="AB20" s="26">
        <v>38</v>
      </c>
      <c r="AC20" s="27">
        <f t="shared" si="10"/>
        <v>97.5</v>
      </c>
      <c r="AD20" s="27">
        <f t="shared" si="11"/>
        <v>24.375</v>
      </c>
      <c r="AE20" s="31">
        <f t="shared" si="12"/>
        <v>96.375</v>
      </c>
      <c r="AF20" s="30" t="str">
        <f t="shared" si="0"/>
        <v>A</v>
      </c>
      <c r="AG20" s="5">
        <f t="shared" si="13"/>
        <v>9.637500000000001</v>
      </c>
      <c r="AH20" s="33" t="str">
        <f t="shared" si="14"/>
        <v>passed</v>
      </c>
    </row>
    <row r="21" spans="1:3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4" spans="2:3" ht="12.75">
      <c r="B24" s="58"/>
      <c r="C24" s="58"/>
    </row>
    <row r="25" spans="1:15" ht="12.75">
      <c r="A25" s="27"/>
      <c r="B25" s="59" t="s">
        <v>82</v>
      </c>
      <c r="C25" s="59"/>
      <c r="D25" s="27" t="s">
        <v>88</v>
      </c>
      <c r="E25" s="27"/>
      <c r="F25" s="27">
        <f>COUNTIF(AF9:AF20,"A")</f>
        <v>5</v>
      </c>
      <c r="O25" s="57"/>
    </row>
    <row r="26" spans="1:6" ht="12.75">
      <c r="A26" s="27"/>
      <c r="B26" s="59" t="s">
        <v>83</v>
      </c>
      <c r="C26" s="59"/>
      <c r="D26" s="27" t="s">
        <v>88</v>
      </c>
      <c r="E26" s="27"/>
      <c r="F26" s="27">
        <f>COUNTIF(AF9:AF20,"B")</f>
        <v>6</v>
      </c>
    </row>
    <row r="27" spans="1:6" ht="12.75">
      <c r="A27" s="27"/>
      <c r="B27" s="59" t="s">
        <v>84</v>
      </c>
      <c r="C27" s="59"/>
      <c r="D27" s="27" t="s">
        <v>88</v>
      </c>
      <c r="E27" s="27"/>
      <c r="F27" s="27">
        <f>COUNTIF(AF9:AF20,"C")</f>
        <v>0</v>
      </c>
    </row>
    <row r="28" spans="1:6" ht="12.75">
      <c r="A28" s="27"/>
      <c r="B28" s="59" t="s">
        <v>85</v>
      </c>
      <c r="C28" s="59"/>
      <c r="D28" s="27" t="s">
        <v>88</v>
      </c>
      <c r="E28" s="27"/>
      <c r="F28" s="27">
        <f>COUNTIF(AF9:AF20,"D")</f>
        <v>0</v>
      </c>
    </row>
    <row r="29" spans="1:6" ht="12.75">
      <c r="A29" s="27"/>
      <c r="B29" s="59" t="s">
        <v>86</v>
      </c>
      <c r="C29" s="59"/>
      <c r="D29" s="27" t="s">
        <v>88</v>
      </c>
      <c r="E29" s="27"/>
      <c r="F29" s="27">
        <f>COUNTIF(AF9:AF20,"E")</f>
        <v>0</v>
      </c>
    </row>
    <row r="30" spans="1:6" ht="12.75">
      <c r="A30" s="27"/>
      <c r="B30" s="59" t="s">
        <v>87</v>
      </c>
      <c r="C30" s="59"/>
      <c r="D30" s="27" t="s">
        <v>88</v>
      </c>
      <c r="E30" s="27"/>
      <c r="F30" s="27">
        <f>COUNTIF(AF9:AF20,"F")</f>
        <v>0</v>
      </c>
    </row>
  </sheetData>
  <mergeCells count="30">
    <mergeCell ref="B30:C30"/>
    <mergeCell ref="B26:C26"/>
    <mergeCell ref="B27:C27"/>
    <mergeCell ref="B28:C28"/>
    <mergeCell ref="B29:C29"/>
    <mergeCell ref="B25:C25"/>
    <mergeCell ref="A5:D6"/>
    <mergeCell ref="B8:D8"/>
    <mergeCell ref="A11:J11"/>
    <mergeCell ref="F5:H5"/>
    <mergeCell ref="L5:O5"/>
    <mergeCell ref="I5:I6"/>
    <mergeCell ref="J5:J6"/>
    <mergeCell ref="K5:K6"/>
    <mergeCell ref="P5:P6"/>
    <mergeCell ref="Q5:Q6"/>
    <mergeCell ref="R5:R6"/>
    <mergeCell ref="T5:T6"/>
    <mergeCell ref="U5:U6"/>
    <mergeCell ref="V5:V6"/>
    <mergeCell ref="X5:X6"/>
    <mergeCell ref="Y5:Y6"/>
    <mergeCell ref="Z5:Z6"/>
    <mergeCell ref="AB5:AB6"/>
    <mergeCell ref="AC5:AC6"/>
    <mergeCell ref="AD5:AD6"/>
    <mergeCell ref="A1:AH1"/>
    <mergeCell ref="A2:AH2"/>
    <mergeCell ref="A3:AH3"/>
    <mergeCell ref="A4:AH4"/>
  </mergeCells>
  <conditionalFormatting sqref="AH7:AH20">
    <cfRule type="expression" priority="1" dxfId="0" stopIfTrue="1">
      <formula>"""if(GRADE&lt;74.5,""failed"",""passed"")"</formula>
    </cfRule>
  </conditionalFormatting>
  <conditionalFormatting sqref="AE9">
    <cfRule type="expression" priority="2" dxfId="0" stopIfTrue="1">
      <formula>"if(GRADE&lt;74.5,failed,passed)"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@students</dc:creator>
  <cp:keywords/>
  <dc:description/>
  <cp:lastModifiedBy>students</cp:lastModifiedBy>
  <dcterms:created xsi:type="dcterms:W3CDTF">2013-05-18T15:26:47Z</dcterms:created>
  <dcterms:modified xsi:type="dcterms:W3CDTF">2013-05-25T03:51:36Z</dcterms:modified>
  <cp:category/>
  <cp:version/>
  <cp:contentType/>
  <cp:contentStatus/>
</cp:coreProperties>
</file>